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8" windowWidth="15120" windowHeight="8016" firstSheet="1" activeTab="1"/>
  </bookViews>
  <sheets>
    <sheet name="паспорт 12.12.2018" sheetId="1" state="hidden" r:id="rId1"/>
    <sheet name="звіт" sheetId="2" r:id="rId2"/>
    <sheet name="Лист1" sheetId="3" state="hidden" r:id="rId3"/>
    <sheet name="Лист2" sheetId="4" state="hidden" r:id="rId4"/>
  </sheets>
  <definedNames>
    <definedName name="_xlnm.Print_Area" localSheetId="0">'паспорт 12.12.2018'!$A$1:$N$172</definedName>
  </definedNames>
  <calcPr fullCalcOnLoad="1"/>
</workbook>
</file>

<file path=xl/sharedStrings.xml><?xml version="1.0" encoding="utf-8"?>
<sst xmlns="http://schemas.openxmlformats.org/spreadsheetml/2006/main" count="617" uniqueCount="219">
  <si>
    <t>ЗАТВЕРДЖЕНО</t>
  </si>
  <si>
    <t>(найменування головного розпорядника коштів місцевого бюджету)</t>
  </si>
  <si>
    <t>ПАСПОРТ</t>
  </si>
  <si>
    <t>№ з/п</t>
  </si>
  <si>
    <t>(тис. грн)</t>
  </si>
  <si>
    <t>разом</t>
  </si>
  <si>
    <t>затрат</t>
  </si>
  <si>
    <t>продукту</t>
  </si>
  <si>
    <t>ефективності</t>
  </si>
  <si>
    <t>якості</t>
  </si>
  <si>
    <t>Код</t>
  </si>
  <si>
    <t>Найменування джерел надходжень</t>
  </si>
  <si>
    <t>Пояснення, що характеризують джерела фінансування</t>
  </si>
  <si>
    <t xml:space="preserve">Інші джерела фінансування (за видами) </t>
  </si>
  <si>
    <t>ПОГОДЖЕНО:</t>
  </si>
  <si>
    <t>загальний фонд</t>
  </si>
  <si>
    <t>спеціальний фонд</t>
  </si>
  <si>
    <t>Показники</t>
  </si>
  <si>
    <t>Одиниця виміру</t>
  </si>
  <si>
    <t>Джерело інформації</t>
  </si>
  <si>
    <t xml:space="preserve">                </t>
  </si>
  <si>
    <t xml:space="preserve">1. </t>
  </si>
  <si>
    <t>2.</t>
  </si>
  <si>
    <t>3.</t>
  </si>
  <si>
    <t xml:space="preserve">                     </t>
  </si>
  <si>
    <t>(найменування бюджетної програми)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</si>
  <si>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</si>
  <si>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</si>
  <si>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</si>
  <si>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</si>
  <si>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</si>
  <si>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 (підпис)</t>
  </si>
  <si>
    <t>(ініціали та прізвище)</t>
  </si>
  <si>
    <t xml:space="preserve">Підстави для виконання бюджетної програми: </t>
  </si>
  <si>
    <t>Бюджетний кодекс України;</t>
  </si>
  <si>
    <t>9.</t>
  </si>
  <si>
    <t>10.</t>
  </si>
  <si>
    <t>11.</t>
  </si>
  <si>
    <t xml:space="preserve"> (тис. грн.)</t>
  </si>
  <si>
    <t>Завдання 1</t>
  </si>
  <si>
    <t>Завдання 2</t>
  </si>
  <si>
    <t>…</t>
  </si>
  <si>
    <t>Касові видатки станом на 1 січня звітного періоду</t>
  </si>
  <si>
    <t>Надходження із бюджету</t>
  </si>
  <si>
    <t>УСЬОГО</t>
  </si>
  <si>
    <t>х</t>
  </si>
  <si>
    <t>та спеціального фонду - 0,0 тис. гривень.</t>
  </si>
  <si>
    <t>-</t>
  </si>
  <si>
    <t>осіб</t>
  </si>
  <si>
    <t xml:space="preserve">(КПКВК МБ)                         (найменування головного розпорядника) </t>
  </si>
  <si>
    <t xml:space="preserve">(КПКВК МБ)                         (найменування відповідального виконавця) </t>
  </si>
  <si>
    <t>Начальник управління праці та соціального захисту населення</t>
  </si>
  <si>
    <t xml:space="preserve">виконкому районної у місті </t>
  </si>
  <si>
    <t xml:space="preserve">Наказ управління праці та соціального захисту населення виконкому Центрально-Міської районної у місті ради </t>
  </si>
  <si>
    <t>і наказ фінансового відділу виконкому Центрально-Міської районної у місті ради</t>
  </si>
  <si>
    <t>Мета бюджетної програми:</t>
  </si>
  <si>
    <t>Звіт</t>
  </si>
  <si>
    <t>Видатки та надання кредитів за бюджетною програмою за звітний період:</t>
  </si>
  <si>
    <t>Затверджено паспортом бюджетної програми</t>
  </si>
  <si>
    <t>Касові видатки (надані кредити)</t>
  </si>
  <si>
    <t>Відхилення</t>
  </si>
  <si>
    <t>Затверджено паспортом бюджетної програми на звітний період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</si>
  <si>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</si>
  <si>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</si>
  <si>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</si>
  <si>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</si>
  <si>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>Результативні показники бюджетної програми у розрізі підпрограм і завдань</t>
  </si>
  <si>
    <r>
      <t>Джерела фінансування інвестиційних проектіву розрізі підпрограм</t>
    </r>
    <r>
      <rPr>
        <vertAlign val="superscript"/>
        <sz val="14"/>
        <color indexed="8"/>
        <rFont val="Times New Roman"/>
        <family val="1"/>
      </rPr>
      <t>2</t>
    </r>
  </si>
  <si>
    <t>Підпрограма 1</t>
  </si>
  <si>
    <t>Інвестиційний проект 1</t>
  </si>
  <si>
    <t>Інвестиційний проект 2</t>
  </si>
  <si>
    <t>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</si>
  <si>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</si>
  <si>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Усього</t>
  </si>
  <si>
    <t>Результативні показники бюджетної програми та аналіз їх виконання за звітний період</t>
  </si>
  <si>
    <t xml:space="preserve">Виконано за звітний період (касові видатки/надані кредити)              </t>
  </si>
  <si>
    <t>Пояснення щодо розбіжностей між фактичними надходженнями і тими, що затверджені паспортом бюджетної програми</t>
  </si>
  <si>
    <t xml:space="preserve">                                         </t>
  </si>
  <si>
    <t>%</t>
  </si>
  <si>
    <t>тис.грн.</t>
  </si>
  <si>
    <t>Наказ Міністерства фінансів України 26.08.2014 № 836</t>
  </si>
  <si>
    <t>(найменування місцевого фінансового органу)</t>
  </si>
  <si>
    <r>
      <t>(КПКВК МБ)  (КФКВК)</t>
    </r>
    <r>
      <rPr>
        <vertAlign val="superscript"/>
        <sz val="14"/>
        <color indexed="8"/>
        <rFont val="Times New Roman"/>
        <family val="1"/>
      </rPr>
      <t>1</t>
    </r>
  </si>
  <si>
    <t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</t>
  </si>
  <si>
    <t xml:space="preserve">Рішення Криворізької міської ради від 31.03.2016  № 381 «Про обсяг і межі повноважень районних у місті рад та їх виконавчих органів»; </t>
  </si>
  <si>
    <t>КФКВК</t>
  </si>
  <si>
    <t>Спеціальний фонд</t>
  </si>
  <si>
    <t>Загальний фонд</t>
  </si>
  <si>
    <r>
      <t>Підпрограма / завдання бюджетної програми</t>
    </r>
    <r>
      <rPr>
        <vertAlign val="superscript"/>
        <sz val="14"/>
        <color indexed="8"/>
        <rFont val="Times New Roman"/>
        <family val="1"/>
      </rPr>
      <t>2</t>
    </r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</si>
  <si>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</si>
  <si>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</si>
  <si>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</si>
  <si>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Значення показника</t>
  </si>
  <si>
    <t>Назва показника</t>
  </si>
  <si>
    <t>Касові видатки станом на 01 січня звітного періоду</t>
  </si>
  <si>
    <t xml:space="preserve">План видатків звітного періоду </t>
  </si>
  <si>
    <t>Л.В.Угринович</t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</si>
  <si>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відповідального виконавця) </t>
    </r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</si>
  <si>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головного розпорядника) </t>
    </r>
  </si>
  <si>
    <t>Регіональна цільова програма 1</t>
  </si>
  <si>
    <t>Рішення Центрально-Міської районної у місті ради від 17.06.2016 №61 «Про затвердження Положення про надання одноразової матеріальної допомоги мешканцям району за рахунок коштів районного у місті бюджету».</t>
  </si>
  <si>
    <t xml:space="preserve">Рішення Криворізької міської ради від 28.03.2007  № 1017 «Про розмір допомоги на поховання деяких категорій мешканців міста Кривого Рогу»; </t>
  </si>
  <si>
    <t>Рішення Центрально-Міської районної у місті ради від 13.04.2007 №57 «Про встановлення розмірів допомоги на поховання деяких категорій мешканців району»;</t>
  </si>
  <si>
    <t>неполная копия</t>
  </si>
  <si>
    <t xml:space="preserve">Рішення Криворізької міської ради від 21.12.2016  № 1185 «Про затвердження міжгалузевої комплексної програми "Здоров'я нації" у м. Кривому Розі на 2017-2021 роки»; </t>
  </si>
  <si>
    <t>Забезпечення надання соціальної допомоги окремим категоріям населення</t>
  </si>
  <si>
    <t>Забезпечення надання матеріальної допомоги на поховання ніде не працюючих громадян</t>
  </si>
  <si>
    <t>Забезпечення надання матеріальної допомоги мешканцям району, які опинилися в скрутному матеріальному становищі</t>
  </si>
  <si>
    <t>Забезпечення надання матеріальної допомоги батькам дітей та підлітків-учнів до 18 років, хворих на злоякісні новоутворення</t>
  </si>
  <si>
    <t>середній розмір витрат на придбання 2-ї тони твердого палива</t>
  </si>
  <si>
    <t xml:space="preserve">середній розмір витрат на придбання 2-го балону скрапленого газу </t>
  </si>
  <si>
    <t>Завдання 3</t>
  </si>
  <si>
    <t>Завдання 4</t>
  </si>
  <si>
    <t>Завдання 5</t>
  </si>
  <si>
    <t xml:space="preserve">обсяг видатків, передбачених для надання адресної допомоги </t>
  </si>
  <si>
    <t>обсяг видатків, передбачених на оплату поштових витрат</t>
  </si>
  <si>
    <t>кількість отримувачів адресної допомоги на придбання 2-ї тони твердого палива</t>
  </si>
  <si>
    <t>кількість отримувачів адресної допомоги на придбання 2-го балону скрапленого газу</t>
  </si>
  <si>
    <t xml:space="preserve">Розрахунок </t>
  </si>
  <si>
    <t xml:space="preserve">обсяг видатків, передбачених для надання матеріальної допомоги допомоги </t>
  </si>
  <si>
    <t>середній розмір матеріальної допомоги на одну особу</t>
  </si>
  <si>
    <t>тис.грн./домогосподарство</t>
  </si>
  <si>
    <t>Розрахунково</t>
  </si>
  <si>
    <t xml:space="preserve">кількість отримувачів матеріальної допомоги </t>
  </si>
  <si>
    <t>Підпрограма</t>
  </si>
  <si>
    <t>Програма соціального захисту мешканців Центрально-Міського району на 2017-2019 роки, рішення районної у місті ради від 23.12.2016 № 119</t>
  </si>
  <si>
    <r>
      <t xml:space="preserve">1 </t>
    </r>
    <r>
      <rPr>
        <sz val="10"/>
        <color indexed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</si>
  <si>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2 </t>
    </r>
    <r>
      <rPr>
        <sz val="10"/>
        <color indexed="8"/>
        <rFont val="Times New Roman"/>
        <family val="1"/>
      </rPr>
      <t>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</si>
  <si>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 xml:space="preserve">3 </t>
    </r>
    <r>
      <rPr>
        <sz val="10"/>
        <color indexed="8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</si>
  <si>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Забезпечення надання адресної допомоги на придбання 2-ї тони твердого палива та 2-го балону скрапленого газу окремим категоріям громадян</t>
  </si>
  <si>
    <t xml:space="preserve">кількість отримувачів, яким запланована виплата матеріальної допомоги </t>
  </si>
  <si>
    <t xml:space="preserve">кількість отримувачів, яким фактично надана матеріальна допомога </t>
  </si>
  <si>
    <t>Питома вага кількості осіб, які отримали матеріальну допомогу, до запланованої кількості осіб</t>
  </si>
  <si>
    <t xml:space="preserve">кількість осіб, які звернулись за матеріальною допомогою </t>
  </si>
  <si>
    <t>кількість осіб, яким призначена матеріальна допомога</t>
  </si>
  <si>
    <t>Питома вага кількості осіб, яким призначена матеріальна допомога, до кількості осіб, які звернулися за допомогою</t>
  </si>
  <si>
    <t>рік</t>
  </si>
  <si>
    <t>похов</t>
  </si>
  <si>
    <t>мат.пом.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</si>
  <si>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змінами;</t>
  </si>
  <si>
    <t>Начальник фінансового відділу</t>
  </si>
  <si>
    <t>Т.М.Нікітенко</t>
  </si>
  <si>
    <t>Завдання 6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</si>
  <si>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</si>
  <si>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змінами, кошторис на 2017 рік</t>
  </si>
  <si>
    <t xml:space="preserve">КПКВК </t>
  </si>
  <si>
    <r>
      <t>Підпрограма/ завдання 
бюджетної програми</t>
    </r>
    <r>
      <rPr>
        <vertAlign val="superscript"/>
        <sz val="11"/>
        <color indexed="8"/>
        <rFont val="Times New Roman"/>
        <family val="1"/>
      </rPr>
      <t>2</t>
    </r>
  </si>
  <si>
    <t>Затверджено паспортом
бюджетної програми
на звітний період</t>
  </si>
  <si>
    <t>Касові видатки (надані кредити) 
за звітний період</t>
  </si>
  <si>
    <t>Пояснення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</si>
  <si>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</t>
  </si>
  <si>
    <t>Назва
регіональної цільової програми та підпрограми</t>
  </si>
  <si>
    <t>Джерела фінансування інвестиційних проектів у розрізі підпрограм3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</si>
  <si>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</si>
  <si>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</si>
  <si>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</si>
  <si>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r>
      <t xml:space="preserve">1 </t>
    </r>
    <r>
      <rPr>
        <sz val="12"/>
        <color indexed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</si>
  <si>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2 </t>
    </r>
    <r>
      <rPr>
        <sz val="12"/>
        <color indexed="8"/>
        <rFont val="Times New Roman"/>
        <family val="1"/>
      </rPr>
      <t>Зазначаються усі підпрограми та завдання, затверджені паспортом бюджетної програми.</t>
    </r>
  </si>
  <si>
    <r>
      <t xml:space="preserve">3 </t>
    </r>
    <r>
      <rPr>
        <sz val="12"/>
        <color indexed="8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</si>
  <si>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(КПКВК МБ)    (КФКВК)1                                 (найменування бюджетної програми)</t>
  </si>
  <si>
    <t>Розрахунок</t>
  </si>
  <si>
    <t>питома вага кількості дітей, які отримали новорічні подарунки, до запланованої кількості дітей</t>
  </si>
  <si>
    <t xml:space="preserve">  бюджетної програми місцевого бюджету на 2018 рік</t>
  </si>
  <si>
    <t xml:space="preserve">0800000                  Управління праці та соціального захисту населення виконкому Центрально-Міської районної у місті ради </t>
  </si>
  <si>
    <t xml:space="preserve">0810000                 Управління праці та соціального захисту населення виконкому Центрально-Міської районної у місті ради </t>
  </si>
  <si>
    <t>0813240                                                  Інші заклади та заходи</t>
  </si>
  <si>
    <t>Закон України «Про Державний бюджет України на 2018 рік»;</t>
  </si>
  <si>
    <t>0813242</t>
  </si>
  <si>
    <t>Інші заходи у сфері соціального захисту і соціального забезпечення</t>
  </si>
  <si>
    <t>Рішення Центрально-Міської районної у місті ради від 22.12.2017 №207 «Про районний у місті бюджет на 2018 рік» зі змінами</t>
  </si>
  <si>
    <t>Розрахунок до кошторису на 2018 рік</t>
  </si>
  <si>
    <t>Розрахунок до кошторису на 2018 рік, прогнозний контингент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</si>
  <si>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змінами, кошторис на 2018 рік</t>
  </si>
  <si>
    <t>динаміка кількості дітей з інвалідністю, яким були надані новорічні подарунки в порівнянні з минулим роком</t>
  </si>
  <si>
    <t>вартість новорічних подарунків для дітей з інвалідністю</t>
  </si>
  <si>
    <t>кількість дітей з інвалідністю віком від 1,5 місяців до 18 років</t>
  </si>
  <si>
    <r>
      <t>Прогноз видатків до кінця реалізації інвестиційного проекту</t>
    </r>
    <r>
      <rPr>
        <vertAlign val="superscript"/>
        <sz val="12"/>
        <color indexed="8"/>
        <rFont val="Times New Roman"/>
        <family val="1"/>
      </rPr>
      <t>3</t>
    </r>
  </si>
  <si>
    <t>Придбання подарунків для дітей з інвалідністю до новорічних свят</t>
  </si>
  <si>
    <t>Обсяг бюджетних призначень/бюджетних асигнувань -  429,97 тис. гривень,</t>
  </si>
  <si>
    <t>у тому числі загального фонду - 429,97 тис. гривень</t>
  </si>
  <si>
    <t>Рішення Центрально-Міської районної у місті ради від 22.12.2017 №207 «Про районний у місті бюджет на 2018 рік» зі змінами;</t>
  </si>
  <si>
    <t>№ 25/33</t>
  </si>
  <si>
    <t>Придбання подарунків для дітей внутрішньо переміщених осіб до новорічних свят</t>
  </si>
  <si>
    <t>Розрахунково ((313/303)*100)</t>
  </si>
  <si>
    <t>обсяг видатків, передбачених на придбання подарунків для дітей з інвалідністю до новорічних свят</t>
  </si>
  <si>
    <t>кількість дітей внутрішньо переміщених осіб до новорічних свят</t>
  </si>
  <si>
    <t>обсяг видатків, передбачених на придбання подарунків для дітей внутрішньо переміщених осіб до новорічних свят</t>
  </si>
  <si>
    <t xml:space="preserve">вартість новорічних подарунків для дітей внутрішньо переміщених осіб </t>
  </si>
  <si>
    <t xml:space="preserve">0800000                 Управління праці та соціального захисту населення виконкому Саксаганської районної у місті ради  </t>
  </si>
  <si>
    <t xml:space="preserve">0810000                 Управління праці та соціального захисту населення виконкому Саксаганської районної у місті ради  </t>
  </si>
  <si>
    <t>1060</t>
  </si>
  <si>
    <t>Показник продукту</t>
  </si>
  <si>
    <t>Пояснення щодо причин розбіжностей між затвердженими та досягнутими результативними показниками: відхилень немає</t>
  </si>
  <si>
    <t>Показник ефективності</t>
  </si>
  <si>
    <t xml:space="preserve">     грн.</t>
  </si>
  <si>
    <t>Показник якості</t>
  </si>
  <si>
    <t>Співвідношення проведеного фінансування у поточному році до планових призначень</t>
  </si>
  <si>
    <t xml:space="preserve">Начальник управління праці та
соціального захисту населення                                    
</t>
  </si>
  <si>
    <t>С. Гугуєва</t>
  </si>
  <si>
    <t xml:space="preserve">Начальник відділу бухгалтерського
обліку – головний бухгалтер
</t>
  </si>
  <si>
    <t>Г. Пономаренко</t>
  </si>
  <si>
    <t>про виконання паспорта бюджетної програми місцевого бюджету станом на 01.01.2019 року</t>
  </si>
  <si>
    <t xml:space="preserve">0813220                                              Грошова компенсація за належні для отримання жилі приміщення для окремих категорій населення відповідно до законодавства </t>
  </si>
  <si>
    <t>0,00</t>
  </si>
  <si>
    <t xml:space="preserve">0813221
</t>
  </si>
  <si>
    <t xml:space="preserve"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п. 11-14 частини ІІ ст.7 ЗУ «Про статус ветеранів війни, гарантії їх соціального захисту», та які потребують поліпшення житлових умов»                                                                      </t>
  </si>
  <si>
    <t>Показник затрат</t>
  </si>
  <si>
    <t xml:space="preserve">
Забезпечення виплати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п. 11-14 частини ІІ ст.7 ЗУ «Про статус ветеранів війни, гарантії їх соціального захисту», та які потребують поліпшення житлових умов".</t>
  </si>
  <si>
    <t>1</t>
  </si>
  <si>
    <t xml:space="preserve">
Кількість осіб з інвалідністю, які потребують поліпшення житлових умов.
</t>
  </si>
  <si>
    <t>Кількість квартир, які планується придбати</t>
  </si>
  <si>
    <t>од.</t>
  </si>
  <si>
    <t>м2</t>
  </si>
  <si>
    <t>Площа житла, яке планується придбати</t>
  </si>
  <si>
    <t>Середні витрати на придбання 1 м2</t>
  </si>
  <si>
    <t>Наказ Міністерства регіонального розвитку, будівництва та житлово-комунального господарства від 01.03.2018 №46, розрахунок</t>
  </si>
  <si>
    <t>3</t>
  </si>
  <si>
    <t>4</t>
  </si>
  <si>
    <r>
      <rPr>
        <u val="single"/>
        <sz val="12"/>
        <color indexed="8"/>
        <rFont val="Times New Roman"/>
        <family val="1"/>
      </rPr>
      <t>Аналіз стану виконання результативних показників:</t>
    </r>
    <r>
      <rPr>
        <sz val="12"/>
        <color indexed="8"/>
        <rFont val="Times New Roman"/>
        <family val="1"/>
      </rPr>
      <t xml:space="preserve"> Данна програма виконана у повному обсязі. Наявності кредиторської заборгованості по виплаті не має. Завдання, спрямовані на досягнення мети зазначеної бюджетної програми, виконані у повному обсязі.</t>
    </r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</si>
</sst>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95" formatCode="_-* #,##0.00_₴_-;\-* #,##0.00_₴_-;_-* &quot;-&quot;??_₴_-;_-@_-"/>
    <numFmt numFmtId="196" formatCode="0.0"/>
    <numFmt numFmtId="204" formatCode="0.00000"/>
    <numFmt numFmtId="205" formatCode="#,##0.00;\-#,##0.00;#,&quot;-&quot;"/>
    <numFmt numFmtId="208" formatCode="#,##0.00000;\-#,##0.00000;#.000,&quot;-&quot;"/>
    <numFmt numFmtId="223" formatCode="_-* #,##0.00000_р_._-;\-* #,##0.00000_р_._-;_-* &quot;-&quot;_р_._-;_-@_-"/>
    <numFmt numFmtId="226" formatCode="#,##0.00_ ;\-#,##0.00\ "/>
  </numFmts>
  <fonts count="6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30" borderId="8" applyNumberFormat="0" applyFont="0" applyAlignment="0" applyProtection="0"/>
    <xf numFmtId="9" fontId="6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1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5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11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15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196" fontId="20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96" fontId="2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justify" vertical="center" wrapText="1"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7" fillId="0" borderId="0" xfId="42" applyFont="1" applyFill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205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top" wrapText="1"/>
    </xf>
    <xf numFmtId="195" fontId="1" fillId="0" borderId="10" xfId="0" applyNumberFormat="1" applyFont="1" applyFill="1" applyBorder="1" applyAlignment="1">
      <alignment horizontal="center" vertical="top" wrapText="1"/>
    </xf>
    <xf numFmtId="226" fontId="1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195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223" fontId="1" fillId="0" borderId="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208" fontId="1" fillId="0" borderId="10" xfId="0" applyNumberFormat="1" applyFont="1" applyFill="1" applyBorder="1" applyAlignment="1">
      <alignment horizontal="center" vertical="top" wrapText="1"/>
    </xf>
    <xf numFmtId="204" fontId="1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66" fillId="0" borderId="0" xfId="0" applyNumberFormat="1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205" fontId="1" fillId="0" borderId="15" xfId="0" applyNumberFormat="1" applyFont="1" applyBorder="1" applyAlignment="1">
      <alignment horizontal="center" vertical="top"/>
    </xf>
    <xf numFmtId="205" fontId="1" fillId="0" borderId="14" xfId="0" applyNumberFormat="1" applyFont="1" applyBorder="1" applyAlignment="1">
      <alignment horizontal="center" vertical="top"/>
    </xf>
    <xf numFmtId="205" fontId="1" fillId="0" borderId="16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205" fontId="1" fillId="0" borderId="15" xfId="0" applyNumberFormat="1" applyFont="1" applyBorder="1" applyAlignment="1">
      <alignment horizontal="center" vertical="top" wrapText="1"/>
    </xf>
    <xf numFmtId="205" fontId="1" fillId="0" borderId="14" xfId="0" applyNumberFormat="1" applyFont="1" applyBorder="1" applyAlignment="1">
      <alignment horizontal="center" vertical="top" wrapText="1"/>
    </xf>
    <xf numFmtId="205" fontId="1" fillId="0" borderId="16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24" fillId="0" borderId="15" xfId="0" applyNumberFormat="1" applyFont="1" applyBorder="1" applyAlignment="1">
      <alignment horizontal="center" vertical="top" wrapText="1"/>
    </xf>
    <xf numFmtId="2" fontId="24" fillId="0" borderId="14" xfId="0" applyNumberFormat="1" applyFont="1" applyBorder="1" applyAlignment="1">
      <alignment horizontal="center" vertical="top" wrapText="1"/>
    </xf>
    <xf numFmtId="2" fontId="24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2" fontId="20" fillId="0" borderId="14" xfId="0" applyNumberFormat="1" applyFont="1" applyBorder="1" applyAlignment="1">
      <alignment horizontal="center" vertical="top" wrapText="1"/>
    </xf>
    <xf numFmtId="2" fontId="20" fillId="0" borderId="16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196" fontId="1" fillId="0" borderId="15" xfId="0" applyNumberFormat="1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 vertical="top" wrapText="1"/>
    </xf>
    <xf numFmtId="196" fontId="1" fillId="0" borderId="16" xfId="0" applyNumberFormat="1" applyFont="1" applyBorder="1" applyAlignment="1">
      <alignment horizontal="center" vertical="top" wrapText="1"/>
    </xf>
    <xf numFmtId="205" fontId="2" fillId="0" borderId="15" xfId="0" applyNumberFormat="1" applyFont="1" applyBorder="1" applyAlignment="1">
      <alignment horizontal="center" vertical="top" wrapText="1"/>
    </xf>
    <xf numFmtId="205" fontId="2" fillId="0" borderId="16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208" fontId="2" fillId="0" borderId="15" xfId="0" applyNumberFormat="1" applyFont="1" applyBorder="1" applyAlignment="1">
      <alignment horizontal="center" vertical="top" wrapText="1"/>
    </xf>
    <xf numFmtId="208" fontId="2" fillId="0" borderId="16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196" fontId="26" fillId="0" borderId="15" xfId="0" applyNumberFormat="1" applyFont="1" applyBorder="1" applyAlignment="1">
      <alignment horizontal="left" vertical="top" wrapText="1"/>
    </xf>
    <xf numFmtId="196" fontId="26" fillId="0" borderId="14" xfId="0" applyNumberFormat="1" applyFont="1" applyBorder="1" applyAlignment="1">
      <alignment horizontal="left" vertical="top" wrapText="1"/>
    </xf>
    <xf numFmtId="196" fontId="26" fillId="0" borderId="16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 readingOrder="1"/>
    </xf>
    <xf numFmtId="196" fontId="1" fillId="0" borderId="15" xfId="0" applyNumberFormat="1" applyFont="1" applyFill="1" applyBorder="1" applyAlignment="1">
      <alignment horizontal="center" vertical="top"/>
    </xf>
    <xf numFmtId="196" fontId="1" fillId="0" borderId="16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23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z2023-12/paran124#n124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72"/>
  <sheetViews>
    <sheetView view="pageBreakPreview" zoomScale="90" zoomScaleSheetLayoutView="90" zoomScalePageLayoutView="0" workbookViewId="0" topLeftCell="A4">
      <selection activeCell="B25" sqref="B25"/>
    </sheetView>
  </sheetViews>
  <sheetFormatPr defaultColWidth="9.140625" defaultRowHeight="15"/>
  <cols>
    <col min="1" max="1" width="9.28125" style="6" customWidth="1"/>
    <col min="2" max="2" width="42.421875" style="6" customWidth="1"/>
    <col min="3" max="3" width="10.8515625" style="6" customWidth="1"/>
    <col min="4" max="4" width="13.00390625" style="6" customWidth="1"/>
    <col min="5" max="5" width="12.28125" style="6" customWidth="1"/>
    <col min="6" max="6" width="12.421875" style="6" customWidth="1"/>
    <col min="7" max="7" width="12.8515625" style="6" customWidth="1"/>
    <col min="8" max="8" width="11.57421875" style="6" customWidth="1"/>
    <col min="9" max="9" width="9.7109375" style="6" customWidth="1"/>
    <col min="10" max="10" width="14.28125" style="6" customWidth="1"/>
    <col min="11" max="11" width="12.00390625" style="6" customWidth="1"/>
    <col min="12" max="12" width="11.28125" style="6" customWidth="1"/>
    <col min="13" max="13" width="12.00390625" style="6" customWidth="1"/>
    <col min="14" max="14" width="16.28125" style="6" customWidth="1"/>
    <col min="15" max="15" width="11.57421875" style="6" customWidth="1"/>
    <col min="16" max="16384" width="9.140625" style="6" customWidth="1"/>
  </cols>
  <sheetData>
    <row r="1" spans="9:15" s="39" customFormat="1" ht="9.75">
      <c r="I1" s="40"/>
      <c r="J1" s="39" t="s">
        <v>0</v>
      </c>
      <c r="K1" s="41"/>
      <c r="L1" s="41"/>
      <c r="M1" s="41"/>
      <c r="N1" s="41"/>
      <c r="O1" s="41"/>
    </row>
    <row r="2" spans="9:15" s="39" customFormat="1" ht="9.75">
      <c r="I2" s="40"/>
      <c r="J2" s="39" t="s">
        <v>80</v>
      </c>
      <c r="K2" s="41"/>
      <c r="L2" s="41"/>
      <c r="M2" s="41"/>
      <c r="N2" s="41"/>
      <c r="O2" s="41"/>
    </row>
    <row r="3" spans="9:15" s="39" customFormat="1" ht="9.75">
      <c r="I3" s="40"/>
      <c r="K3" s="41"/>
      <c r="L3" s="41"/>
      <c r="M3" s="41"/>
      <c r="N3" s="41"/>
      <c r="O3" s="41"/>
    </row>
    <row r="4" ht="24" customHeight="1">
      <c r="J4" s="42" t="s">
        <v>0</v>
      </c>
    </row>
    <row r="5" spans="10:15" ht="36" customHeight="1">
      <c r="J5" s="297" t="s">
        <v>53</v>
      </c>
      <c r="K5" s="297"/>
      <c r="L5" s="297"/>
      <c r="M5" s="297"/>
      <c r="N5" s="297"/>
      <c r="O5" s="22"/>
    </row>
    <row r="6" spans="10:14" ht="13.5">
      <c r="J6" s="298" t="s">
        <v>1</v>
      </c>
      <c r="K6" s="298"/>
      <c r="L6" s="298"/>
      <c r="M6" s="298"/>
      <c r="N6" s="298"/>
    </row>
    <row r="8" spans="10:15" ht="34.5" customHeight="1">
      <c r="J8" s="297" t="s">
        <v>54</v>
      </c>
      <c r="K8" s="297"/>
      <c r="L8" s="297"/>
      <c r="M8" s="297"/>
      <c r="N8" s="297"/>
      <c r="O8" s="22"/>
    </row>
    <row r="9" spans="9:10" ht="15">
      <c r="I9" s="3"/>
      <c r="J9" s="47" t="s">
        <v>81</v>
      </c>
    </row>
    <row r="10" spans="9:10" ht="12.75" customHeight="1">
      <c r="I10" s="3"/>
      <c r="J10" s="23"/>
    </row>
    <row r="11" spans="9:11" ht="18">
      <c r="I11" s="3"/>
      <c r="J11" s="27">
        <v>43446</v>
      </c>
      <c r="K11" s="43" t="s">
        <v>181</v>
      </c>
    </row>
    <row r="12" ht="15">
      <c r="I12" s="3"/>
    </row>
    <row r="13" ht="13.5" customHeight="1">
      <c r="A13" s="9"/>
    </row>
    <row r="14" spans="1:14" s="12" customFormat="1" ht="22.5">
      <c r="A14" s="299" t="s">
        <v>2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</row>
    <row r="15" spans="1:14" s="12" customFormat="1" ht="21">
      <c r="A15" s="300" t="s">
        <v>162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</row>
    <row r="16" spans="1:14" s="12" customFormat="1" ht="12.7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</row>
    <row r="17" spans="1:16" s="12" customFormat="1" ht="18">
      <c r="A17" s="17" t="s">
        <v>21</v>
      </c>
      <c r="B17" s="283" t="s">
        <v>163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5"/>
      <c r="P17" s="25"/>
    </row>
    <row r="18" spans="1:16" s="12" customFormat="1" ht="18">
      <c r="A18" s="17" t="s">
        <v>20</v>
      </c>
      <c r="B18" s="291" t="s">
        <v>98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5"/>
      <c r="P18" s="25"/>
    </row>
    <row r="19" spans="1:16" s="12" customFormat="1" ht="18">
      <c r="A19" s="17" t="s">
        <v>22</v>
      </c>
      <c r="B19" s="283" t="s">
        <v>164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5"/>
      <c r="P19" s="25"/>
    </row>
    <row r="20" spans="1:16" s="12" customFormat="1" ht="18">
      <c r="A20" s="17" t="s">
        <v>20</v>
      </c>
      <c r="B20" s="291" t="s">
        <v>97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5"/>
      <c r="P20" s="25"/>
    </row>
    <row r="21" spans="1:16" s="14" customFormat="1" ht="18.75" customHeight="1">
      <c r="A21" s="18" t="s">
        <v>23</v>
      </c>
      <c r="B21" s="294" t="s">
        <v>165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5"/>
      <c r="O21" s="24"/>
      <c r="P21" s="24"/>
    </row>
    <row r="22" spans="1:16" s="14" customFormat="1" ht="21.75" customHeight="1">
      <c r="A22" s="18"/>
      <c r="B22" s="38" t="s">
        <v>82</v>
      </c>
      <c r="C22" s="293" t="s">
        <v>25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6"/>
      <c r="P22" s="26"/>
    </row>
    <row r="23" spans="1:16" s="14" customFormat="1" ht="12.75" customHeight="1">
      <c r="A23" s="18"/>
      <c r="B23" s="1"/>
      <c r="O23" s="26"/>
      <c r="P23" s="26"/>
    </row>
    <row r="24" spans="1:2" s="12" customFormat="1" ht="18">
      <c r="A24" s="17" t="s">
        <v>26</v>
      </c>
      <c r="B24" s="34" t="s">
        <v>178</v>
      </c>
    </row>
    <row r="25" spans="1:2" s="12" customFormat="1" ht="18">
      <c r="A25" s="17"/>
      <c r="B25" s="34" t="s">
        <v>179</v>
      </c>
    </row>
    <row r="26" spans="1:2" s="12" customFormat="1" ht="18">
      <c r="A26" s="17"/>
      <c r="B26" s="34" t="s">
        <v>46</v>
      </c>
    </row>
    <row r="27" s="12" customFormat="1" ht="9" customHeight="1">
      <c r="A27" s="17"/>
    </row>
    <row r="28" spans="1:16" s="12" customFormat="1" ht="18">
      <c r="A28" s="18" t="s">
        <v>27</v>
      </c>
      <c r="B28" s="290" t="s">
        <v>33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</row>
    <row r="29" spans="1:16" s="12" customFormat="1" ht="18">
      <c r="A29" s="13"/>
      <c r="B29" s="288" t="s">
        <v>34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</row>
    <row r="30" spans="1:16" s="12" customFormat="1" ht="18">
      <c r="A30" s="13"/>
      <c r="B30" s="288" t="s">
        <v>166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</row>
    <row r="31" spans="1:16" s="34" customFormat="1" ht="18">
      <c r="A31" s="38"/>
      <c r="B31" s="288" t="s">
        <v>83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70"/>
      <c r="P31" s="70"/>
    </row>
    <row r="32" spans="1:16" s="12" customFormat="1" ht="18.75" customHeight="1" hidden="1">
      <c r="A32" s="1"/>
      <c r="B32" s="288" t="s">
        <v>101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70" t="s">
        <v>103</v>
      </c>
      <c r="P32" s="70"/>
    </row>
    <row r="33" spans="1:16" s="12" customFormat="1" ht="18">
      <c r="A33" s="1"/>
      <c r="B33" s="288" t="s">
        <v>84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</row>
    <row r="34" spans="1:16" s="12" customFormat="1" ht="18">
      <c r="A34" s="1"/>
      <c r="B34" s="288" t="s">
        <v>104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70"/>
      <c r="P34" s="70"/>
    </row>
    <row r="35" spans="1:16" s="12" customFormat="1" ht="18.75" customHeight="1">
      <c r="A35" s="1"/>
      <c r="B35" s="288" t="s">
        <v>180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70"/>
      <c r="P35" s="70"/>
    </row>
    <row r="36" spans="1:16" s="12" customFormat="1" ht="18">
      <c r="A36" s="1"/>
      <c r="B36" s="288" t="s">
        <v>139</v>
      </c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70"/>
      <c r="P36" s="70"/>
    </row>
    <row r="37" spans="1:16" s="62" customFormat="1" ht="18">
      <c r="A37" s="61"/>
      <c r="B37" s="287" t="s">
        <v>102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71"/>
      <c r="P37" s="71"/>
    </row>
    <row r="38" spans="1:16" s="12" customFormat="1" ht="36" customHeight="1">
      <c r="A38" s="1"/>
      <c r="B38" s="289" t="s">
        <v>100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70"/>
      <c r="P38" s="70"/>
    </row>
    <row r="39" spans="1:16" s="12" customFormat="1" ht="12.75" customHeight="1">
      <c r="A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4" s="12" customFormat="1" ht="18">
      <c r="A40" s="18" t="s">
        <v>28</v>
      </c>
      <c r="B40" s="14" t="s">
        <v>55</v>
      </c>
      <c r="C40" s="285" t="s">
        <v>105</v>
      </c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="12" customFormat="1" ht="12.75" customHeight="1">
      <c r="A41" s="1"/>
    </row>
    <row r="42" spans="1:2" s="12" customFormat="1" ht="18">
      <c r="A42" s="17" t="s">
        <v>29</v>
      </c>
      <c r="B42" s="12" t="s">
        <v>62</v>
      </c>
    </row>
    <row r="43" spans="1:14" s="12" customFormat="1" ht="18">
      <c r="A43" s="82" t="s">
        <v>3</v>
      </c>
      <c r="B43" s="30" t="s">
        <v>63</v>
      </c>
      <c r="C43" s="268" t="s">
        <v>85</v>
      </c>
      <c r="D43" s="269"/>
      <c r="E43" s="269"/>
      <c r="F43" s="269" t="s">
        <v>64</v>
      </c>
      <c r="G43" s="269"/>
      <c r="H43" s="269"/>
      <c r="I43" s="269"/>
      <c r="J43" s="269"/>
      <c r="K43" s="269"/>
      <c r="L43" s="269"/>
      <c r="M43" s="269"/>
      <c r="N43" s="269"/>
    </row>
    <row r="44" spans="1:14" s="34" customFormat="1" ht="18">
      <c r="A44" s="35">
        <v>1</v>
      </c>
      <c r="B44" s="74" t="s">
        <v>167</v>
      </c>
      <c r="C44" s="270">
        <v>1090</v>
      </c>
      <c r="D44" s="270"/>
      <c r="E44" s="270"/>
      <c r="F44" s="252" t="s">
        <v>168</v>
      </c>
      <c r="G44" s="253"/>
      <c r="H44" s="253"/>
      <c r="I44" s="253"/>
      <c r="J44" s="253"/>
      <c r="K44" s="253"/>
      <c r="L44" s="253"/>
      <c r="M44" s="253"/>
      <c r="N44" s="254"/>
    </row>
    <row r="45" s="15" customFormat="1" ht="15">
      <c r="A45" s="2"/>
    </row>
    <row r="46" spans="1:2" s="12" customFormat="1" ht="18">
      <c r="A46" s="17" t="s">
        <v>30</v>
      </c>
      <c r="B46" s="12" t="s">
        <v>65</v>
      </c>
    </row>
    <row r="47" spans="1:13" s="12" customFormat="1" ht="18">
      <c r="A47" s="17"/>
      <c r="M47" s="12" t="s">
        <v>38</v>
      </c>
    </row>
    <row r="48" spans="1:14" s="49" customFormat="1" ht="48.75" customHeight="1">
      <c r="A48" s="48" t="s">
        <v>3</v>
      </c>
      <c r="B48" s="48" t="s">
        <v>63</v>
      </c>
      <c r="C48" s="255" t="s">
        <v>85</v>
      </c>
      <c r="D48" s="256"/>
      <c r="E48" s="279" t="s">
        <v>88</v>
      </c>
      <c r="F48" s="280"/>
      <c r="G48" s="280"/>
      <c r="H48" s="281"/>
      <c r="I48" s="255" t="s">
        <v>87</v>
      </c>
      <c r="J48" s="256"/>
      <c r="K48" s="255" t="s">
        <v>86</v>
      </c>
      <c r="L48" s="256"/>
      <c r="M48" s="255" t="s">
        <v>89</v>
      </c>
      <c r="N48" s="256"/>
    </row>
    <row r="49" spans="1:14" s="44" customFormat="1" ht="15">
      <c r="A49" s="46">
        <v>1</v>
      </c>
      <c r="B49" s="46">
        <v>2</v>
      </c>
      <c r="C49" s="181">
        <v>3</v>
      </c>
      <c r="D49" s="183"/>
      <c r="E49" s="181">
        <v>4</v>
      </c>
      <c r="F49" s="182"/>
      <c r="G49" s="182"/>
      <c r="H49" s="183"/>
      <c r="I49" s="181">
        <v>5</v>
      </c>
      <c r="J49" s="183"/>
      <c r="K49" s="181">
        <v>6</v>
      </c>
      <c r="L49" s="183"/>
      <c r="M49" s="181">
        <v>7</v>
      </c>
      <c r="N49" s="183"/>
    </row>
    <row r="50" spans="1:14" s="15" customFormat="1" ht="18">
      <c r="A50" s="35"/>
      <c r="B50" s="74"/>
      <c r="C50" s="247"/>
      <c r="D50" s="248"/>
      <c r="E50" s="301" t="s">
        <v>124</v>
      </c>
      <c r="F50" s="301"/>
      <c r="G50" s="301"/>
      <c r="H50" s="301"/>
      <c r="I50" s="264"/>
      <c r="J50" s="265"/>
      <c r="K50" s="245"/>
      <c r="L50" s="246"/>
      <c r="M50" s="264"/>
      <c r="N50" s="265"/>
    </row>
    <row r="51" spans="1:14" s="15" customFormat="1" ht="33" customHeight="1">
      <c r="A51" s="35">
        <v>1</v>
      </c>
      <c r="B51" s="74" t="s">
        <v>167</v>
      </c>
      <c r="C51" s="247">
        <v>1090</v>
      </c>
      <c r="D51" s="248"/>
      <c r="E51" s="193" t="s">
        <v>168</v>
      </c>
      <c r="F51" s="194"/>
      <c r="G51" s="194"/>
      <c r="H51" s="195"/>
      <c r="I51" s="245">
        <f>I53+I55+I57+I59+I61+I63</f>
        <v>429.96999999999997</v>
      </c>
      <c r="J51" s="246"/>
      <c r="K51" s="245">
        <f>K53+K55+K57+K59+K61</f>
        <v>0</v>
      </c>
      <c r="L51" s="246"/>
      <c r="M51" s="245">
        <f>I51+K51</f>
        <v>429.96999999999997</v>
      </c>
      <c r="N51" s="246"/>
    </row>
    <row r="52" spans="1:14" s="15" customFormat="1" ht="18">
      <c r="A52" s="30"/>
      <c r="B52" s="31"/>
      <c r="C52" s="247"/>
      <c r="D52" s="248"/>
      <c r="E52" s="252" t="s">
        <v>39</v>
      </c>
      <c r="F52" s="253"/>
      <c r="G52" s="253"/>
      <c r="H52" s="254"/>
      <c r="I52" s="245"/>
      <c r="J52" s="246"/>
      <c r="K52" s="245"/>
      <c r="L52" s="246"/>
      <c r="M52" s="245"/>
      <c r="N52" s="246"/>
    </row>
    <row r="53" spans="1:14" s="15" customFormat="1" ht="48" customHeight="1">
      <c r="A53" s="30"/>
      <c r="B53" s="31"/>
      <c r="C53" s="247"/>
      <c r="D53" s="248"/>
      <c r="E53" s="172" t="s">
        <v>129</v>
      </c>
      <c r="F53" s="173"/>
      <c r="G53" s="173"/>
      <c r="H53" s="174"/>
      <c r="I53" s="245">
        <v>80.766</v>
      </c>
      <c r="J53" s="246"/>
      <c r="K53" s="245">
        <v>0</v>
      </c>
      <c r="L53" s="246"/>
      <c r="M53" s="245">
        <f aca="true" t="shared" si="0" ref="M53:M64">I53+K53</f>
        <v>80.766</v>
      </c>
      <c r="N53" s="246"/>
    </row>
    <row r="54" spans="1:14" s="15" customFormat="1" ht="18">
      <c r="A54" s="30"/>
      <c r="B54" s="31"/>
      <c r="C54" s="247"/>
      <c r="D54" s="248"/>
      <c r="E54" s="252" t="s">
        <v>40</v>
      </c>
      <c r="F54" s="253"/>
      <c r="G54" s="253"/>
      <c r="H54" s="254"/>
      <c r="I54" s="245"/>
      <c r="J54" s="246"/>
      <c r="K54" s="245"/>
      <c r="L54" s="246"/>
      <c r="M54" s="245"/>
      <c r="N54" s="246"/>
    </row>
    <row r="55" spans="1:14" s="15" customFormat="1" ht="49.5" customHeight="1">
      <c r="A55" s="30"/>
      <c r="B55" s="31"/>
      <c r="C55" s="247"/>
      <c r="D55" s="248"/>
      <c r="E55" s="172" t="s">
        <v>107</v>
      </c>
      <c r="F55" s="173"/>
      <c r="G55" s="173"/>
      <c r="H55" s="174"/>
      <c r="I55" s="245">
        <v>132.033</v>
      </c>
      <c r="J55" s="246"/>
      <c r="K55" s="245">
        <v>0</v>
      </c>
      <c r="L55" s="246"/>
      <c r="M55" s="245">
        <f t="shared" si="0"/>
        <v>132.033</v>
      </c>
      <c r="N55" s="246"/>
    </row>
    <row r="56" spans="1:14" s="15" customFormat="1" ht="18">
      <c r="A56" s="30"/>
      <c r="B56" s="31"/>
      <c r="C56" s="247"/>
      <c r="D56" s="248"/>
      <c r="E56" s="252" t="s">
        <v>111</v>
      </c>
      <c r="F56" s="253"/>
      <c r="G56" s="253"/>
      <c r="H56" s="254"/>
      <c r="I56" s="245"/>
      <c r="J56" s="246"/>
      <c r="K56" s="245"/>
      <c r="L56" s="246"/>
      <c r="M56" s="245"/>
      <c r="N56" s="246"/>
    </row>
    <row r="57" spans="1:14" s="15" customFormat="1" ht="33.75" customHeight="1">
      <c r="A57" s="30"/>
      <c r="B57" s="31"/>
      <c r="C57" s="247"/>
      <c r="D57" s="248"/>
      <c r="E57" s="172" t="s">
        <v>106</v>
      </c>
      <c r="F57" s="173"/>
      <c r="G57" s="173"/>
      <c r="H57" s="174"/>
      <c r="I57" s="245">
        <v>21.599</v>
      </c>
      <c r="J57" s="246"/>
      <c r="K57" s="245">
        <v>0</v>
      </c>
      <c r="L57" s="246"/>
      <c r="M57" s="245">
        <f t="shared" si="0"/>
        <v>21.599</v>
      </c>
      <c r="N57" s="246"/>
    </row>
    <row r="58" spans="1:14" s="15" customFormat="1" ht="18">
      <c r="A58" s="30"/>
      <c r="B58" s="31"/>
      <c r="C58" s="247"/>
      <c r="D58" s="248"/>
      <c r="E58" s="252" t="s">
        <v>112</v>
      </c>
      <c r="F58" s="253"/>
      <c r="G58" s="253"/>
      <c r="H58" s="254"/>
      <c r="I58" s="245"/>
      <c r="J58" s="246"/>
      <c r="K58" s="245"/>
      <c r="L58" s="246"/>
      <c r="M58" s="245"/>
      <c r="N58" s="246"/>
    </row>
    <row r="59" spans="1:14" s="15" customFormat="1" ht="51" customHeight="1">
      <c r="A59" s="30"/>
      <c r="B59" s="31"/>
      <c r="C59" s="247"/>
      <c r="D59" s="248"/>
      <c r="E59" s="172" t="s">
        <v>108</v>
      </c>
      <c r="F59" s="173"/>
      <c r="G59" s="173"/>
      <c r="H59" s="174"/>
      <c r="I59" s="245">
        <f>144+12+12</f>
        <v>168</v>
      </c>
      <c r="J59" s="246"/>
      <c r="K59" s="245">
        <v>0</v>
      </c>
      <c r="L59" s="246"/>
      <c r="M59" s="245">
        <f t="shared" si="0"/>
        <v>168</v>
      </c>
      <c r="N59" s="246"/>
    </row>
    <row r="60" spans="1:14" s="15" customFormat="1" ht="18">
      <c r="A60" s="30"/>
      <c r="B60" s="31"/>
      <c r="C60" s="247"/>
      <c r="D60" s="248"/>
      <c r="E60" s="252" t="s">
        <v>113</v>
      </c>
      <c r="F60" s="253"/>
      <c r="G60" s="253"/>
      <c r="H60" s="254"/>
      <c r="I60" s="245"/>
      <c r="J60" s="246"/>
      <c r="K60" s="245"/>
      <c r="L60" s="246"/>
      <c r="M60" s="245"/>
      <c r="N60" s="246"/>
    </row>
    <row r="61" spans="1:14" s="15" customFormat="1" ht="36.75" customHeight="1">
      <c r="A61" s="30"/>
      <c r="B61" s="31"/>
      <c r="C61" s="247"/>
      <c r="D61" s="248"/>
      <c r="E61" s="172" t="s">
        <v>177</v>
      </c>
      <c r="F61" s="173"/>
      <c r="G61" s="173"/>
      <c r="H61" s="174"/>
      <c r="I61" s="245">
        <v>20.177</v>
      </c>
      <c r="J61" s="246"/>
      <c r="K61" s="245">
        <v>0</v>
      </c>
      <c r="L61" s="246"/>
      <c r="M61" s="245">
        <f t="shared" si="0"/>
        <v>20.177</v>
      </c>
      <c r="N61" s="246"/>
    </row>
    <row r="62" spans="1:14" s="15" customFormat="1" ht="18">
      <c r="A62" s="30"/>
      <c r="B62" s="31"/>
      <c r="C62" s="247"/>
      <c r="D62" s="248"/>
      <c r="E62" s="252" t="s">
        <v>142</v>
      </c>
      <c r="F62" s="253"/>
      <c r="G62" s="253"/>
      <c r="H62" s="254"/>
      <c r="I62" s="245"/>
      <c r="J62" s="246"/>
      <c r="K62" s="245"/>
      <c r="L62" s="246"/>
      <c r="M62" s="245"/>
      <c r="N62" s="246"/>
    </row>
    <row r="63" spans="1:14" s="15" customFormat="1" ht="36.75" customHeight="1">
      <c r="A63" s="30"/>
      <c r="B63" s="31"/>
      <c r="C63" s="247"/>
      <c r="D63" s="248"/>
      <c r="E63" s="172" t="s">
        <v>182</v>
      </c>
      <c r="F63" s="173"/>
      <c r="G63" s="173"/>
      <c r="H63" s="174"/>
      <c r="I63" s="245">
        <v>7.395</v>
      </c>
      <c r="J63" s="246"/>
      <c r="K63" s="245">
        <v>0</v>
      </c>
      <c r="L63" s="246"/>
      <c r="M63" s="245">
        <f>I63+K63</f>
        <v>7.395</v>
      </c>
      <c r="N63" s="246"/>
    </row>
    <row r="64" spans="1:14" s="44" customFormat="1" ht="18">
      <c r="A64" s="30"/>
      <c r="B64" s="31"/>
      <c r="C64" s="247"/>
      <c r="D64" s="248"/>
      <c r="E64" s="252" t="s">
        <v>73</v>
      </c>
      <c r="F64" s="253"/>
      <c r="G64" s="253"/>
      <c r="H64" s="254"/>
      <c r="I64" s="245">
        <f>SUM(I53:J63)</f>
        <v>429.96999999999997</v>
      </c>
      <c r="J64" s="246"/>
      <c r="K64" s="245">
        <f>SUM(K53:L61)</f>
        <v>0</v>
      </c>
      <c r="L64" s="246"/>
      <c r="M64" s="245">
        <f t="shared" si="0"/>
        <v>429.96999999999997</v>
      </c>
      <c r="N64" s="246"/>
    </row>
    <row r="65" s="15" customFormat="1" ht="15">
      <c r="A65" s="2"/>
    </row>
    <row r="66" spans="1:2" s="12" customFormat="1" ht="18">
      <c r="A66" s="17" t="s">
        <v>35</v>
      </c>
      <c r="B66" s="34" t="s">
        <v>90</v>
      </c>
    </row>
    <row r="67" spans="1:10" s="12" customFormat="1" ht="18" customHeight="1">
      <c r="A67" s="17"/>
      <c r="J67" s="12" t="s">
        <v>38</v>
      </c>
    </row>
    <row r="68" spans="1:14" s="28" customFormat="1" ht="46.5" customHeight="1">
      <c r="A68" s="268" t="s">
        <v>91</v>
      </c>
      <c r="B68" s="268"/>
      <c r="C68" s="276" t="s">
        <v>63</v>
      </c>
      <c r="D68" s="312"/>
      <c r="E68" s="255" t="s">
        <v>87</v>
      </c>
      <c r="F68" s="256"/>
      <c r="G68" s="255" t="s">
        <v>86</v>
      </c>
      <c r="H68" s="256"/>
      <c r="I68" s="255" t="s">
        <v>89</v>
      </c>
      <c r="J68" s="256"/>
      <c r="K68" s="50"/>
      <c r="L68" s="50"/>
      <c r="M68" s="50"/>
      <c r="N68" s="50"/>
    </row>
    <row r="69" spans="1:14" s="44" customFormat="1" ht="15">
      <c r="A69" s="276">
        <v>1</v>
      </c>
      <c r="B69" s="278"/>
      <c r="C69" s="181">
        <v>2</v>
      </c>
      <c r="D69" s="183"/>
      <c r="E69" s="181">
        <v>3</v>
      </c>
      <c r="F69" s="183"/>
      <c r="G69" s="181">
        <v>4</v>
      </c>
      <c r="H69" s="183"/>
      <c r="I69" s="181">
        <v>5</v>
      </c>
      <c r="J69" s="183"/>
      <c r="K69" s="304"/>
      <c r="L69" s="304"/>
      <c r="M69" s="304"/>
      <c r="N69" s="304"/>
    </row>
    <row r="70" spans="1:14" s="44" customFormat="1" ht="19.5" customHeight="1">
      <c r="A70" s="262" t="s">
        <v>99</v>
      </c>
      <c r="B70" s="263"/>
      <c r="C70" s="247" t="s">
        <v>47</v>
      </c>
      <c r="D70" s="248"/>
      <c r="E70" s="247" t="s">
        <v>47</v>
      </c>
      <c r="F70" s="248"/>
      <c r="G70" s="247" t="s">
        <v>47</v>
      </c>
      <c r="H70" s="248"/>
      <c r="I70" s="247" t="s">
        <v>47</v>
      </c>
      <c r="J70" s="248"/>
      <c r="K70" s="227"/>
      <c r="L70" s="227"/>
      <c r="M70" s="227"/>
      <c r="N70" s="227"/>
    </row>
    <row r="71" spans="1:14" s="44" customFormat="1" ht="57.75" customHeight="1">
      <c r="A71" s="262" t="s">
        <v>125</v>
      </c>
      <c r="B71" s="263"/>
      <c r="C71" s="247" t="s">
        <v>167</v>
      </c>
      <c r="D71" s="248"/>
      <c r="E71" s="231">
        <f>I64</f>
        <v>429.96999999999997</v>
      </c>
      <c r="F71" s="232"/>
      <c r="G71" s="231" t="s">
        <v>47</v>
      </c>
      <c r="H71" s="232"/>
      <c r="I71" s="231">
        <f>E71</f>
        <v>429.96999999999997</v>
      </c>
      <c r="J71" s="232"/>
      <c r="K71" s="227"/>
      <c r="L71" s="227"/>
      <c r="M71" s="227"/>
      <c r="N71" s="227"/>
    </row>
    <row r="72" spans="1:14" s="44" customFormat="1" ht="19.5" customHeight="1">
      <c r="A72" s="262" t="s">
        <v>68</v>
      </c>
      <c r="B72" s="263"/>
      <c r="C72" s="247" t="s">
        <v>47</v>
      </c>
      <c r="D72" s="248"/>
      <c r="E72" s="231" t="s">
        <v>47</v>
      </c>
      <c r="F72" s="232"/>
      <c r="G72" s="231" t="s">
        <v>47</v>
      </c>
      <c r="H72" s="232"/>
      <c r="I72" s="231" t="s">
        <v>47</v>
      </c>
      <c r="J72" s="232"/>
      <c r="K72" s="227"/>
      <c r="L72" s="227"/>
      <c r="M72" s="227"/>
      <c r="N72" s="227"/>
    </row>
    <row r="73" spans="1:14" s="44" customFormat="1" ht="33" customHeight="1">
      <c r="A73" s="262" t="s">
        <v>168</v>
      </c>
      <c r="B73" s="263"/>
      <c r="C73" s="247" t="s">
        <v>167</v>
      </c>
      <c r="D73" s="248"/>
      <c r="E73" s="231">
        <f>E71</f>
        <v>429.96999999999997</v>
      </c>
      <c r="F73" s="232"/>
      <c r="G73" s="231" t="s">
        <v>47</v>
      </c>
      <c r="H73" s="232"/>
      <c r="I73" s="231">
        <f>E73</f>
        <v>429.96999999999997</v>
      </c>
      <c r="J73" s="232"/>
      <c r="K73" s="227"/>
      <c r="L73" s="227"/>
      <c r="M73" s="227"/>
      <c r="N73" s="227"/>
    </row>
    <row r="74" spans="1:14" s="44" customFormat="1" ht="19.5" customHeight="1">
      <c r="A74" s="262" t="s">
        <v>73</v>
      </c>
      <c r="B74" s="263"/>
      <c r="C74" s="247" t="s">
        <v>47</v>
      </c>
      <c r="D74" s="248"/>
      <c r="E74" s="231">
        <f>E71</f>
        <v>429.96999999999997</v>
      </c>
      <c r="F74" s="232"/>
      <c r="G74" s="231" t="s">
        <v>47</v>
      </c>
      <c r="H74" s="232"/>
      <c r="I74" s="231">
        <f>I71</f>
        <v>429.96999999999997</v>
      </c>
      <c r="J74" s="232"/>
      <c r="K74" s="227"/>
      <c r="L74" s="227"/>
      <c r="M74" s="227"/>
      <c r="N74" s="227"/>
    </row>
    <row r="75" spans="1:14" s="15" customFormat="1" ht="18">
      <c r="A75" s="19"/>
      <c r="B75" s="20"/>
      <c r="C75" s="21"/>
      <c r="D75" s="21"/>
      <c r="E75" s="21"/>
      <c r="F75" s="21"/>
      <c r="G75" s="21"/>
      <c r="H75" s="21"/>
      <c r="I75" s="21"/>
      <c r="J75" s="21"/>
      <c r="L75" s="21"/>
      <c r="M75" s="21"/>
      <c r="N75" s="21"/>
    </row>
    <row r="76" spans="1:2" s="12" customFormat="1" ht="18">
      <c r="A76" s="17" t="s">
        <v>36</v>
      </c>
      <c r="B76" s="12" t="s">
        <v>66</v>
      </c>
    </row>
    <row r="77" s="12" customFormat="1" ht="8.25" customHeight="1">
      <c r="A77" s="17"/>
    </row>
    <row r="78" spans="1:15" s="54" customFormat="1" ht="15">
      <c r="A78" s="46" t="s">
        <v>3</v>
      </c>
      <c r="B78" s="52" t="s">
        <v>63</v>
      </c>
      <c r="C78" s="276" t="s">
        <v>93</v>
      </c>
      <c r="D78" s="277"/>
      <c r="E78" s="278"/>
      <c r="F78" s="276" t="s">
        <v>18</v>
      </c>
      <c r="G78" s="277"/>
      <c r="H78" s="278"/>
      <c r="I78" s="257" t="s">
        <v>19</v>
      </c>
      <c r="J78" s="257"/>
      <c r="K78" s="257"/>
      <c r="L78" s="257" t="s">
        <v>92</v>
      </c>
      <c r="M78" s="257"/>
      <c r="N78" s="257"/>
      <c r="O78" s="53"/>
    </row>
    <row r="79" spans="1:15" s="76" customFormat="1" ht="13.5">
      <c r="A79" s="73">
        <v>1</v>
      </c>
      <c r="B79" s="51">
        <v>2</v>
      </c>
      <c r="C79" s="316">
        <v>3</v>
      </c>
      <c r="D79" s="317"/>
      <c r="E79" s="318"/>
      <c r="F79" s="261">
        <v>4</v>
      </c>
      <c r="G79" s="261"/>
      <c r="H79" s="261"/>
      <c r="I79" s="261">
        <v>5</v>
      </c>
      <c r="J79" s="261"/>
      <c r="K79" s="261"/>
      <c r="L79" s="261">
        <v>6</v>
      </c>
      <c r="M79" s="261"/>
      <c r="N79" s="261"/>
      <c r="O79" s="75"/>
    </row>
    <row r="80" spans="1:15" s="34" customFormat="1" ht="18">
      <c r="A80" s="45"/>
      <c r="B80" s="32"/>
      <c r="C80" s="193" t="s">
        <v>124</v>
      </c>
      <c r="D80" s="194"/>
      <c r="E80" s="195"/>
      <c r="F80" s="305"/>
      <c r="G80" s="306"/>
      <c r="H80" s="307"/>
      <c r="I80" s="268"/>
      <c r="J80" s="268"/>
      <c r="K80" s="268"/>
      <c r="L80" s="181"/>
      <c r="M80" s="182"/>
      <c r="N80" s="183"/>
      <c r="O80" s="53"/>
    </row>
    <row r="81" spans="1:15" s="54" customFormat="1" ht="61.5" customHeight="1">
      <c r="A81" s="45">
        <v>1</v>
      </c>
      <c r="B81" s="77" t="s">
        <v>167</v>
      </c>
      <c r="C81" s="172" t="s">
        <v>168</v>
      </c>
      <c r="D81" s="173"/>
      <c r="E81" s="173"/>
      <c r="F81" s="175" t="s">
        <v>79</v>
      </c>
      <c r="G81" s="176"/>
      <c r="H81" s="177"/>
      <c r="I81" s="172" t="s">
        <v>169</v>
      </c>
      <c r="J81" s="173"/>
      <c r="K81" s="174"/>
      <c r="L81" s="190">
        <f>I64</f>
        <v>429.96999999999997</v>
      </c>
      <c r="M81" s="191"/>
      <c r="N81" s="192"/>
      <c r="O81" s="53"/>
    </row>
    <row r="82" spans="1:15" s="81" customFormat="1" ht="18">
      <c r="A82" s="78"/>
      <c r="B82" s="79"/>
      <c r="C82" s="236" t="s">
        <v>39</v>
      </c>
      <c r="D82" s="237"/>
      <c r="E82" s="238"/>
      <c r="F82" s="258"/>
      <c r="G82" s="259"/>
      <c r="H82" s="260"/>
      <c r="I82" s="223"/>
      <c r="J82" s="223"/>
      <c r="K82" s="223"/>
      <c r="L82" s="228"/>
      <c r="M82" s="229"/>
      <c r="N82" s="230"/>
      <c r="O82" s="80"/>
    </row>
    <row r="83" spans="1:15" s="34" customFormat="1" ht="77.25" customHeight="1">
      <c r="A83" s="32"/>
      <c r="B83" s="55"/>
      <c r="C83" s="172" t="s">
        <v>129</v>
      </c>
      <c r="D83" s="173"/>
      <c r="E83" s="173"/>
      <c r="F83" s="175" t="s">
        <v>79</v>
      </c>
      <c r="G83" s="176"/>
      <c r="H83" s="177"/>
      <c r="I83" s="187" t="s">
        <v>143</v>
      </c>
      <c r="J83" s="188"/>
      <c r="K83" s="189"/>
      <c r="L83" s="190">
        <f>M53</f>
        <v>80.766</v>
      </c>
      <c r="M83" s="191"/>
      <c r="N83" s="192"/>
      <c r="O83" s="53"/>
    </row>
    <row r="84" spans="1:15" s="34" customFormat="1" ht="18">
      <c r="A84" s="45">
        <v>1</v>
      </c>
      <c r="B84" s="32"/>
      <c r="C84" s="193" t="s">
        <v>6</v>
      </c>
      <c r="D84" s="194"/>
      <c r="E84" s="195"/>
      <c r="F84" s="205"/>
      <c r="G84" s="206"/>
      <c r="H84" s="207"/>
      <c r="I84" s="199"/>
      <c r="J84" s="200"/>
      <c r="K84" s="201"/>
      <c r="L84" s="190"/>
      <c r="M84" s="191"/>
      <c r="N84" s="192"/>
      <c r="O84" s="53"/>
    </row>
    <row r="85" spans="1:15" s="34" customFormat="1" ht="33.75" customHeight="1">
      <c r="A85" s="35"/>
      <c r="B85" s="32"/>
      <c r="C85" s="172" t="s">
        <v>114</v>
      </c>
      <c r="D85" s="173"/>
      <c r="E85" s="174"/>
      <c r="F85" s="220" t="s">
        <v>79</v>
      </c>
      <c r="G85" s="221"/>
      <c r="H85" s="222"/>
      <c r="I85" s="199"/>
      <c r="J85" s="200"/>
      <c r="K85" s="201"/>
      <c r="L85" s="233">
        <f>80.43313</f>
        <v>80.43313</v>
      </c>
      <c r="M85" s="234"/>
      <c r="N85" s="235"/>
      <c r="O85" s="33"/>
    </row>
    <row r="86" spans="1:15" s="34" customFormat="1" ht="33" customHeight="1">
      <c r="A86" s="35"/>
      <c r="B86" s="32"/>
      <c r="C86" s="172" t="s">
        <v>115</v>
      </c>
      <c r="D86" s="173"/>
      <c r="E86" s="174"/>
      <c r="F86" s="175" t="s">
        <v>79</v>
      </c>
      <c r="G86" s="176"/>
      <c r="H86" s="177"/>
      <c r="I86" s="178"/>
      <c r="J86" s="179"/>
      <c r="K86" s="180"/>
      <c r="L86" s="233">
        <f>0.33263</f>
        <v>0.33263</v>
      </c>
      <c r="M86" s="234"/>
      <c r="N86" s="235"/>
      <c r="O86" s="33"/>
    </row>
    <row r="87" spans="1:15" s="44" customFormat="1" ht="15">
      <c r="A87" s="63">
        <v>2</v>
      </c>
      <c r="B87" s="59"/>
      <c r="C87" s="193" t="s">
        <v>7</v>
      </c>
      <c r="D87" s="194"/>
      <c r="E87" s="195"/>
      <c r="F87" s="196"/>
      <c r="G87" s="197"/>
      <c r="H87" s="198"/>
      <c r="I87" s="181"/>
      <c r="J87" s="182"/>
      <c r="K87" s="183"/>
      <c r="L87" s="181"/>
      <c r="M87" s="182"/>
      <c r="N87" s="183"/>
      <c r="O87" s="64"/>
    </row>
    <row r="88" spans="1:15" s="34" customFormat="1" ht="45" customHeight="1">
      <c r="A88" s="36"/>
      <c r="B88" s="32"/>
      <c r="C88" s="172" t="s">
        <v>116</v>
      </c>
      <c r="D88" s="173"/>
      <c r="E88" s="174"/>
      <c r="F88" s="175" t="s">
        <v>48</v>
      </c>
      <c r="G88" s="176"/>
      <c r="H88" s="177"/>
      <c r="I88" s="187" t="s">
        <v>170</v>
      </c>
      <c r="J88" s="188"/>
      <c r="K88" s="189"/>
      <c r="L88" s="181">
        <v>63</v>
      </c>
      <c r="M88" s="182"/>
      <c r="N88" s="183"/>
      <c r="O88" s="33"/>
    </row>
    <row r="89" spans="1:15" s="34" customFormat="1" ht="45" customHeight="1">
      <c r="A89" s="36"/>
      <c r="B89" s="32"/>
      <c r="C89" s="172" t="s">
        <v>117</v>
      </c>
      <c r="D89" s="173"/>
      <c r="E89" s="174"/>
      <c r="F89" s="175" t="s">
        <v>48</v>
      </c>
      <c r="G89" s="176"/>
      <c r="H89" s="177"/>
      <c r="I89" s="178"/>
      <c r="J89" s="179"/>
      <c r="K89" s="180"/>
      <c r="L89" s="181">
        <v>28</v>
      </c>
      <c r="M89" s="182"/>
      <c r="N89" s="183"/>
      <c r="O89" s="33"/>
    </row>
    <row r="90" spans="1:15" s="44" customFormat="1" ht="15">
      <c r="A90" s="63">
        <v>3</v>
      </c>
      <c r="B90" s="65"/>
      <c r="C90" s="193" t="s">
        <v>8</v>
      </c>
      <c r="D90" s="194"/>
      <c r="E90" s="195"/>
      <c r="F90" s="181"/>
      <c r="G90" s="182"/>
      <c r="H90" s="183"/>
      <c r="I90" s="181"/>
      <c r="J90" s="182"/>
      <c r="K90" s="183"/>
      <c r="L90" s="181"/>
      <c r="M90" s="182"/>
      <c r="N90" s="183"/>
      <c r="O90" s="64"/>
    </row>
    <row r="91" spans="1:15" s="34" customFormat="1" ht="30" customHeight="1">
      <c r="A91" s="36"/>
      <c r="B91" s="57"/>
      <c r="C91" s="313" t="s">
        <v>109</v>
      </c>
      <c r="D91" s="314"/>
      <c r="E91" s="315"/>
      <c r="F91" s="175" t="s">
        <v>121</v>
      </c>
      <c r="G91" s="176"/>
      <c r="H91" s="177"/>
      <c r="I91" s="187" t="s">
        <v>118</v>
      </c>
      <c r="J91" s="188"/>
      <c r="K91" s="189"/>
      <c r="L91" s="190">
        <v>1.21208</v>
      </c>
      <c r="M91" s="191"/>
      <c r="N91" s="192"/>
      <c r="O91" s="33"/>
    </row>
    <row r="92" spans="1:15" s="34" customFormat="1" ht="30.75" customHeight="1">
      <c r="A92" s="36"/>
      <c r="B92" s="57"/>
      <c r="C92" s="313" t="s">
        <v>110</v>
      </c>
      <c r="D92" s="314"/>
      <c r="E92" s="315"/>
      <c r="F92" s="175" t="s">
        <v>121</v>
      </c>
      <c r="G92" s="176"/>
      <c r="H92" s="177"/>
      <c r="I92" s="178"/>
      <c r="J92" s="179"/>
      <c r="K92" s="180"/>
      <c r="L92" s="190">
        <v>0.14502</v>
      </c>
      <c r="M92" s="191"/>
      <c r="N92" s="192"/>
      <c r="O92" s="33"/>
    </row>
    <row r="93" spans="1:15" s="34" customFormat="1" ht="18">
      <c r="A93" s="63">
        <v>4</v>
      </c>
      <c r="B93" s="37"/>
      <c r="C93" s="163" t="s">
        <v>9</v>
      </c>
      <c r="D93" s="164"/>
      <c r="E93" s="165"/>
      <c r="F93" s="166"/>
      <c r="G93" s="167"/>
      <c r="H93" s="168"/>
      <c r="I93" s="169"/>
      <c r="J93" s="170"/>
      <c r="K93" s="171"/>
      <c r="L93" s="169"/>
      <c r="M93" s="170"/>
      <c r="N93" s="171"/>
      <c r="O93" s="33"/>
    </row>
    <row r="94" spans="1:15" s="34" customFormat="1" ht="13.5" customHeight="1">
      <c r="A94" s="37"/>
      <c r="B94" s="37"/>
      <c r="C94" s="163" t="s">
        <v>47</v>
      </c>
      <c r="D94" s="164"/>
      <c r="E94" s="165"/>
      <c r="F94" s="181" t="s">
        <v>47</v>
      </c>
      <c r="G94" s="182"/>
      <c r="H94" s="183"/>
      <c r="I94" s="193" t="s">
        <v>47</v>
      </c>
      <c r="J94" s="194"/>
      <c r="K94" s="195"/>
      <c r="L94" s="181" t="s">
        <v>47</v>
      </c>
      <c r="M94" s="182"/>
      <c r="N94" s="183"/>
      <c r="O94" s="33"/>
    </row>
    <row r="95" spans="1:15" s="81" customFormat="1" ht="18">
      <c r="A95" s="78"/>
      <c r="B95" s="79"/>
      <c r="C95" s="236" t="s">
        <v>40</v>
      </c>
      <c r="D95" s="237"/>
      <c r="E95" s="238"/>
      <c r="F95" s="239"/>
      <c r="G95" s="240"/>
      <c r="H95" s="241"/>
      <c r="I95" s="223"/>
      <c r="J95" s="223"/>
      <c r="K95" s="223"/>
      <c r="L95" s="211"/>
      <c r="M95" s="212"/>
      <c r="N95" s="213"/>
      <c r="O95" s="80"/>
    </row>
    <row r="96" spans="1:15" s="34" customFormat="1" ht="64.5" customHeight="1">
      <c r="A96" s="32"/>
      <c r="B96" s="55"/>
      <c r="C96" s="172" t="s">
        <v>107</v>
      </c>
      <c r="D96" s="173"/>
      <c r="E96" s="173"/>
      <c r="F96" s="184" t="s">
        <v>79</v>
      </c>
      <c r="G96" s="185"/>
      <c r="H96" s="186"/>
      <c r="I96" s="187" t="s">
        <v>143</v>
      </c>
      <c r="J96" s="188"/>
      <c r="K96" s="189"/>
      <c r="L96" s="319">
        <f>M55</f>
        <v>132.033</v>
      </c>
      <c r="M96" s="320"/>
      <c r="N96" s="321"/>
      <c r="O96" s="53"/>
    </row>
    <row r="97" spans="1:15" s="34" customFormat="1" ht="18.75" customHeight="1">
      <c r="A97" s="45">
        <v>1</v>
      </c>
      <c r="B97" s="32"/>
      <c r="C97" s="193" t="s">
        <v>6</v>
      </c>
      <c r="D97" s="194"/>
      <c r="E97" s="195"/>
      <c r="F97" s="205"/>
      <c r="G97" s="206"/>
      <c r="H97" s="207"/>
      <c r="I97" s="199"/>
      <c r="J97" s="200"/>
      <c r="K97" s="201"/>
      <c r="L97" s="190"/>
      <c r="M97" s="191"/>
      <c r="N97" s="192"/>
      <c r="O97" s="53"/>
    </row>
    <row r="98" spans="1:15" s="34" customFormat="1" ht="48" customHeight="1">
      <c r="A98" s="45"/>
      <c r="B98" s="32"/>
      <c r="C98" s="172" t="s">
        <v>119</v>
      </c>
      <c r="D98" s="173"/>
      <c r="E98" s="174"/>
      <c r="F98" s="184" t="s">
        <v>79</v>
      </c>
      <c r="G98" s="185"/>
      <c r="H98" s="186"/>
      <c r="I98" s="199"/>
      <c r="J98" s="200"/>
      <c r="K98" s="201"/>
      <c r="L98" s="190">
        <v>131.5</v>
      </c>
      <c r="M98" s="191"/>
      <c r="N98" s="192"/>
      <c r="O98" s="53"/>
    </row>
    <row r="99" spans="1:15" s="34" customFormat="1" ht="34.5" customHeight="1">
      <c r="A99" s="35"/>
      <c r="B99" s="32"/>
      <c r="C99" s="172" t="s">
        <v>115</v>
      </c>
      <c r="D99" s="173"/>
      <c r="E99" s="174"/>
      <c r="F99" s="175" t="s">
        <v>79</v>
      </c>
      <c r="G99" s="176"/>
      <c r="H99" s="177"/>
      <c r="I99" s="178"/>
      <c r="J99" s="179"/>
      <c r="K99" s="180"/>
      <c r="L99" s="233">
        <v>0.53325</v>
      </c>
      <c r="M99" s="234"/>
      <c r="N99" s="235"/>
      <c r="O99" s="33"/>
    </row>
    <row r="100" spans="1:15" s="44" customFormat="1" ht="15">
      <c r="A100" s="63">
        <v>2</v>
      </c>
      <c r="B100" s="59"/>
      <c r="C100" s="193" t="s">
        <v>7</v>
      </c>
      <c r="D100" s="194"/>
      <c r="E100" s="195"/>
      <c r="F100" s="196"/>
      <c r="G100" s="197"/>
      <c r="H100" s="198"/>
      <c r="I100" s="181"/>
      <c r="J100" s="182"/>
      <c r="K100" s="183"/>
      <c r="L100" s="181"/>
      <c r="M100" s="182"/>
      <c r="N100" s="183"/>
      <c r="O100" s="64"/>
    </row>
    <row r="101" spans="1:15" s="34" customFormat="1" ht="48" customHeight="1">
      <c r="A101" s="45"/>
      <c r="B101" s="32"/>
      <c r="C101" s="172" t="s">
        <v>130</v>
      </c>
      <c r="D101" s="173"/>
      <c r="E101" s="174"/>
      <c r="F101" s="184" t="s">
        <v>48</v>
      </c>
      <c r="G101" s="185"/>
      <c r="H101" s="186"/>
      <c r="I101" s="187" t="s">
        <v>171</v>
      </c>
      <c r="J101" s="188"/>
      <c r="K101" s="189"/>
      <c r="L101" s="224">
        <v>324</v>
      </c>
      <c r="M101" s="225"/>
      <c r="N101" s="226"/>
      <c r="O101" s="53"/>
    </row>
    <row r="102" spans="1:15" s="34" customFormat="1" ht="36.75" customHeight="1">
      <c r="A102" s="45"/>
      <c r="B102" s="32"/>
      <c r="C102" s="172" t="s">
        <v>131</v>
      </c>
      <c r="D102" s="173"/>
      <c r="E102" s="174"/>
      <c r="F102" s="184" t="s">
        <v>48</v>
      </c>
      <c r="G102" s="185"/>
      <c r="H102" s="186"/>
      <c r="I102" s="178"/>
      <c r="J102" s="179"/>
      <c r="K102" s="180"/>
      <c r="L102" s="224">
        <v>324</v>
      </c>
      <c r="M102" s="225"/>
      <c r="N102" s="226"/>
      <c r="O102" s="53"/>
    </row>
    <row r="103" spans="1:15" s="34" customFormat="1" ht="18">
      <c r="A103" s="36">
        <v>3</v>
      </c>
      <c r="B103" s="37"/>
      <c r="C103" s="193" t="s">
        <v>8</v>
      </c>
      <c r="D103" s="194"/>
      <c r="E103" s="195"/>
      <c r="F103" s="181"/>
      <c r="G103" s="182"/>
      <c r="H103" s="183"/>
      <c r="I103" s="181"/>
      <c r="J103" s="182"/>
      <c r="K103" s="183"/>
      <c r="L103" s="224"/>
      <c r="M103" s="225"/>
      <c r="N103" s="226"/>
      <c r="O103" s="33"/>
    </row>
    <row r="104" spans="1:15" s="34" customFormat="1" ht="33.75" customHeight="1">
      <c r="A104" s="45"/>
      <c r="B104" s="32"/>
      <c r="C104" s="172" t="s">
        <v>120</v>
      </c>
      <c r="D104" s="173"/>
      <c r="E104" s="174"/>
      <c r="F104" s="184" t="s">
        <v>79</v>
      </c>
      <c r="G104" s="185"/>
      <c r="H104" s="186"/>
      <c r="I104" s="172" t="s">
        <v>170</v>
      </c>
      <c r="J104" s="173"/>
      <c r="K104" s="174"/>
      <c r="L104" s="249">
        <v>0.40586</v>
      </c>
      <c r="M104" s="250"/>
      <c r="N104" s="251"/>
      <c r="O104" s="53"/>
    </row>
    <row r="105" spans="1:15" s="34" customFormat="1" ht="18">
      <c r="A105" s="63">
        <v>4</v>
      </c>
      <c r="B105" s="37"/>
      <c r="C105" s="163" t="s">
        <v>9</v>
      </c>
      <c r="D105" s="164"/>
      <c r="E105" s="165"/>
      <c r="F105" s="166"/>
      <c r="G105" s="167"/>
      <c r="H105" s="168"/>
      <c r="I105" s="169"/>
      <c r="J105" s="170"/>
      <c r="K105" s="171"/>
      <c r="L105" s="169"/>
      <c r="M105" s="170"/>
      <c r="N105" s="171"/>
      <c r="O105" s="33"/>
    </row>
    <row r="106" spans="1:15" s="34" customFormat="1" ht="46.5" customHeight="1">
      <c r="A106" s="36"/>
      <c r="B106" s="32"/>
      <c r="C106" s="172" t="s">
        <v>132</v>
      </c>
      <c r="D106" s="173"/>
      <c r="E106" s="174"/>
      <c r="F106" s="175" t="s">
        <v>78</v>
      </c>
      <c r="G106" s="176"/>
      <c r="H106" s="177"/>
      <c r="I106" s="178" t="s">
        <v>122</v>
      </c>
      <c r="J106" s="179"/>
      <c r="K106" s="180"/>
      <c r="L106" s="181">
        <v>100</v>
      </c>
      <c r="M106" s="182"/>
      <c r="N106" s="183"/>
      <c r="O106" s="33"/>
    </row>
    <row r="107" spans="1:15" s="81" customFormat="1" ht="18">
      <c r="A107" s="78"/>
      <c r="B107" s="79"/>
      <c r="C107" s="236" t="s">
        <v>111</v>
      </c>
      <c r="D107" s="237"/>
      <c r="E107" s="238"/>
      <c r="F107" s="239"/>
      <c r="G107" s="240"/>
      <c r="H107" s="241"/>
      <c r="I107" s="223"/>
      <c r="J107" s="223"/>
      <c r="K107" s="223"/>
      <c r="L107" s="211"/>
      <c r="M107" s="212"/>
      <c r="N107" s="213"/>
      <c r="O107" s="80"/>
    </row>
    <row r="108" spans="1:15" s="34" customFormat="1" ht="47.25" customHeight="1">
      <c r="A108" s="32"/>
      <c r="B108" s="55"/>
      <c r="C108" s="172" t="s">
        <v>106</v>
      </c>
      <c r="D108" s="173"/>
      <c r="E108" s="173"/>
      <c r="F108" s="184" t="s">
        <v>79</v>
      </c>
      <c r="G108" s="185"/>
      <c r="H108" s="186"/>
      <c r="I108" s="214" t="s">
        <v>144</v>
      </c>
      <c r="J108" s="215"/>
      <c r="K108" s="216"/>
      <c r="L108" s="202">
        <f>M57</f>
        <v>21.599</v>
      </c>
      <c r="M108" s="203"/>
      <c r="N108" s="204"/>
      <c r="O108" s="53"/>
    </row>
    <row r="109" spans="1:15" s="34" customFormat="1" ht="18.75" customHeight="1">
      <c r="A109" s="45">
        <v>1</v>
      </c>
      <c r="B109" s="32"/>
      <c r="C109" s="193" t="s">
        <v>6</v>
      </c>
      <c r="D109" s="194"/>
      <c r="E109" s="195"/>
      <c r="F109" s="205"/>
      <c r="G109" s="206"/>
      <c r="H109" s="207"/>
      <c r="I109" s="217"/>
      <c r="J109" s="218"/>
      <c r="K109" s="219"/>
      <c r="L109" s="181"/>
      <c r="M109" s="182"/>
      <c r="N109" s="183"/>
      <c r="O109" s="53"/>
    </row>
    <row r="110" spans="1:15" s="34" customFormat="1" ht="48" customHeight="1">
      <c r="A110" s="45"/>
      <c r="B110" s="32"/>
      <c r="C110" s="172" t="s">
        <v>119</v>
      </c>
      <c r="D110" s="173"/>
      <c r="E110" s="174"/>
      <c r="F110" s="184" t="s">
        <v>79</v>
      </c>
      <c r="G110" s="185"/>
      <c r="H110" s="186"/>
      <c r="I110" s="217"/>
      <c r="J110" s="218"/>
      <c r="K110" s="219"/>
      <c r="L110" s="190">
        <v>21.599</v>
      </c>
      <c r="M110" s="191"/>
      <c r="N110" s="192"/>
      <c r="O110" s="53"/>
    </row>
    <row r="111" spans="1:15" s="44" customFormat="1" ht="15">
      <c r="A111" s="63">
        <v>2</v>
      </c>
      <c r="B111" s="59"/>
      <c r="C111" s="193" t="s">
        <v>7</v>
      </c>
      <c r="D111" s="194"/>
      <c r="E111" s="195"/>
      <c r="F111" s="196"/>
      <c r="G111" s="197"/>
      <c r="H111" s="198"/>
      <c r="I111" s="217"/>
      <c r="J111" s="218"/>
      <c r="K111" s="219"/>
      <c r="L111" s="224"/>
      <c r="M111" s="225"/>
      <c r="N111" s="226"/>
      <c r="O111" s="64"/>
    </row>
    <row r="112" spans="1:15" s="34" customFormat="1" ht="32.25" customHeight="1">
      <c r="A112" s="45"/>
      <c r="B112" s="32"/>
      <c r="C112" s="172" t="s">
        <v>133</v>
      </c>
      <c r="D112" s="173"/>
      <c r="E112" s="174"/>
      <c r="F112" s="184" t="s">
        <v>48</v>
      </c>
      <c r="G112" s="185"/>
      <c r="H112" s="186"/>
      <c r="I112" s="217"/>
      <c r="J112" s="218"/>
      <c r="K112" s="219"/>
      <c r="L112" s="224">
        <v>64</v>
      </c>
      <c r="M112" s="225"/>
      <c r="N112" s="226"/>
      <c r="O112" s="53"/>
    </row>
    <row r="113" spans="1:15" s="34" customFormat="1" ht="30.75" customHeight="1">
      <c r="A113" s="45"/>
      <c r="B113" s="32"/>
      <c r="C113" s="172" t="s">
        <v>134</v>
      </c>
      <c r="D113" s="173"/>
      <c r="E113" s="174"/>
      <c r="F113" s="184" t="s">
        <v>48</v>
      </c>
      <c r="G113" s="185"/>
      <c r="H113" s="186"/>
      <c r="I113" s="220"/>
      <c r="J113" s="221"/>
      <c r="K113" s="222"/>
      <c r="L113" s="224">
        <v>64</v>
      </c>
      <c r="M113" s="225"/>
      <c r="N113" s="226"/>
      <c r="O113" s="53"/>
    </row>
    <row r="114" spans="1:15" s="34" customFormat="1" ht="18">
      <c r="A114" s="36">
        <v>3</v>
      </c>
      <c r="B114" s="37"/>
      <c r="C114" s="193" t="s">
        <v>8</v>
      </c>
      <c r="D114" s="194"/>
      <c r="E114" s="195"/>
      <c r="F114" s="181"/>
      <c r="G114" s="182"/>
      <c r="H114" s="183"/>
      <c r="I114" s="181"/>
      <c r="J114" s="182"/>
      <c r="K114" s="183"/>
      <c r="L114" s="224"/>
      <c r="M114" s="225"/>
      <c r="N114" s="226"/>
      <c r="O114" s="33"/>
    </row>
    <row r="115" spans="1:15" s="34" customFormat="1" ht="35.25" customHeight="1">
      <c r="A115" s="36"/>
      <c r="B115" s="57"/>
      <c r="C115" s="172" t="s">
        <v>120</v>
      </c>
      <c r="D115" s="173"/>
      <c r="E115" s="174"/>
      <c r="F115" s="184" t="s">
        <v>79</v>
      </c>
      <c r="G115" s="185"/>
      <c r="H115" s="186"/>
      <c r="I115" s="172" t="s">
        <v>170</v>
      </c>
      <c r="J115" s="173"/>
      <c r="K115" s="174"/>
      <c r="L115" s="224">
        <v>0.33748</v>
      </c>
      <c r="M115" s="225"/>
      <c r="N115" s="226"/>
      <c r="O115" s="33"/>
    </row>
    <row r="116" spans="1:15" s="34" customFormat="1" ht="18">
      <c r="A116" s="63">
        <v>4</v>
      </c>
      <c r="B116" s="37"/>
      <c r="C116" s="163" t="s">
        <v>9</v>
      </c>
      <c r="D116" s="164"/>
      <c r="E116" s="165"/>
      <c r="F116" s="166"/>
      <c r="G116" s="167"/>
      <c r="H116" s="168"/>
      <c r="I116" s="169"/>
      <c r="J116" s="170"/>
      <c r="K116" s="171"/>
      <c r="L116" s="169"/>
      <c r="M116" s="170"/>
      <c r="N116" s="171"/>
      <c r="O116" s="33"/>
    </row>
    <row r="117" spans="1:15" s="34" customFormat="1" ht="63.75" customHeight="1">
      <c r="A117" s="36"/>
      <c r="B117" s="32"/>
      <c r="C117" s="172" t="s">
        <v>135</v>
      </c>
      <c r="D117" s="173"/>
      <c r="E117" s="174"/>
      <c r="F117" s="175" t="s">
        <v>78</v>
      </c>
      <c r="G117" s="176"/>
      <c r="H117" s="177"/>
      <c r="I117" s="178" t="s">
        <v>122</v>
      </c>
      <c r="J117" s="179"/>
      <c r="K117" s="180"/>
      <c r="L117" s="181">
        <v>100</v>
      </c>
      <c r="M117" s="182"/>
      <c r="N117" s="183"/>
      <c r="O117" s="33"/>
    </row>
    <row r="118" spans="1:15" s="81" customFormat="1" ht="18">
      <c r="A118" s="78"/>
      <c r="B118" s="79"/>
      <c r="C118" s="236" t="s">
        <v>112</v>
      </c>
      <c r="D118" s="237"/>
      <c r="E118" s="238"/>
      <c r="F118" s="239"/>
      <c r="G118" s="240"/>
      <c r="H118" s="241"/>
      <c r="I118" s="223"/>
      <c r="J118" s="223"/>
      <c r="K118" s="223"/>
      <c r="L118" s="211"/>
      <c r="M118" s="212"/>
      <c r="N118" s="213"/>
      <c r="O118" s="80"/>
    </row>
    <row r="119" spans="1:15" s="34" customFormat="1" ht="62.25" customHeight="1">
      <c r="A119" s="32"/>
      <c r="B119" s="55"/>
      <c r="C119" s="172" t="s">
        <v>108</v>
      </c>
      <c r="D119" s="173"/>
      <c r="E119" s="173"/>
      <c r="F119" s="184" t="s">
        <v>79</v>
      </c>
      <c r="G119" s="185"/>
      <c r="H119" s="186"/>
      <c r="I119" s="187" t="s">
        <v>172</v>
      </c>
      <c r="J119" s="188"/>
      <c r="K119" s="189"/>
      <c r="L119" s="202">
        <f>M59</f>
        <v>168</v>
      </c>
      <c r="M119" s="203"/>
      <c r="N119" s="204"/>
      <c r="O119" s="53"/>
    </row>
    <row r="120" spans="1:15" s="34" customFormat="1" ht="18.75" customHeight="1">
      <c r="A120" s="45">
        <v>1</v>
      </c>
      <c r="B120" s="32"/>
      <c r="C120" s="193" t="s">
        <v>6</v>
      </c>
      <c r="D120" s="194"/>
      <c r="E120" s="195"/>
      <c r="F120" s="205"/>
      <c r="G120" s="206"/>
      <c r="H120" s="207"/>
      <c r="I120" s="199"/>
      <c r="J120" s="200"/>
      <c r="K120" s="201"/>
      <c r="L120" s="208"/>
      <c r="M120" s="209"/>
      <c r="N120" s="210"/>
      <c r="O120" s="53"/>
    </row>
    <row r="121" spans="1:15" s="34" customFormat="1" ht="45" customHeight="1">
      <c r="A121" s="45"/>
      <c r="B121" s="32"/>
      <c r="C121" s="172" t="s">
        <v>119</v>
      </c>
      <c r="D121" s="173"/>
      <c r="E121" s="174"/>
      <c r="F121" s="184" t="s">
        <v>79</v>
      </c>
      <c r="G121" s="185"/>
      <c r="H121" s="186"/>
      <c r="I121" s="178"/>
      <c r="J121" s="179"/>
      <c r="K121" s="180"/>
      <c r="L121" s="208">
        <f>156+12</f>
        <v>168</v>
      </c>
      <c r="M121" s="209"/>
      <c r="N121" s="210"/>
      <c r="O121" s="53"/>
    </row>
    <row r="122" spans="1:15" s="44" customFormat="1" ht="15">
      <c r="A122" s="45">
        <v>2</v>
      </c>
      <c r="B122" s="59"/>
      <c r="C122" s="193" t="s">
        <v>7</v>
      </c>
      <c r="D122" s="194"/>
      <c r="E122" s="195"/>
      <c r="F122" s="196"/>
      <c r="G122" s="197"/>
      <c r="H122" s="198"/>
      <c r="I122" s="181"/>
      <c r="J122" s="182"/>
      <c r="K122" s="183"/>
      <c r="L122" s="181"/>
      <c r="M122" s="182"/>
      <c r="N122" s="183"/>
      <c r="O122" s="64"/>
    </row>
    <row r="123" spans="1:15" s="34" customFormat="1" ht="30" customHeight="1">
      <c r="A123" s="45"/>
      <c r="B123" s="32"/>
      <c r="C123" s="172" t="s">
        <v>123</v>
      </c>
      <c r="D123" s="173"/>
      <c r="E123" s="174"/>
      <c r="F123" s="184" t="s">
        <v>48</v>
      </c>
      <c r="G123" s="185"/>
      <c r="H123" s="186"/>
      <c r="I123" s="187" t="s">
        <v>170</v>
      </c>
      <c r="J123" s="188"/>
      <c r="K123" s="189"/>
      <c r="L123" s="181">
        <v>14</v>
      </c>
      <c r="M123" s="182"/>
      <c r="N123" s="183"/>
      <c r="O123" s="53"/>
    </row>
    <row r="124" spans="1:15" s="34" customFormat="1" ht="18">
      <c r="A124" s="36">
        <v>3</v>
      </c>
      <c r="B124" s="37"/>
      <c r="C124" s="193" t="s">
        <v>8</v>
      </c>
      <c r="D124" s="194"/>
      <c r="E124" s="195"/>
      <c r="F124" s="181"/>
      <c r="G124" s="182"/>
      <c r="H124" s="183"/>
      <c r="I124" s="199"/>
      <c r="J124" s="200"/>
      <c r="K124" s="201"/>
      <c r="L124" s="181"/>
      <c r="M124" s="182"/>
      <c r="N124" s="183"/>
      <c r="O124" s="33"/>
    </row>
    <row r="125" spans="1:15" s="34" customFormat="1" ht="30.75" customHeight="1">
      <c r="A125" s="36"/>
      <c r="B125" s="57"/>
      <c r="C125" s="172" t="s">
        <v>120</v>
      </c>
      <c r="D125" s="173"/>
      <c r="E125" s="174"/>
      <c r="F125" s="184" t="s">
        <v>79</v>
      </c>
      <c r="G125" s="185"/>
      <c r="H125" s="186"/>
      <c r="I125" s="178"/>
      <c r="J125" s="179"/>
      <c r="K125" s="180"/>
      <c r="L125" s="242">
        <v>1</v>
      </c>
      <c r="M125" s="243"/>
      <c r="N125" s="244"/>
      <c r="O125" s="33"/>
    </row>
    <row r="126" spans="1:15" s="34" customFormat="1" ht="18">
      <c r="A126" s="63">
        <v>4</v>
      </c>
      <c r="B126" s="37"/>
      <c r="C126" s="163" t="s">
        <v>9</v>
      </c>
      <c r="D126" s="164"/>
      <c r="E126" s="165"/>
      <c r="F126" s="166"/>
      <c r="G126" s="167"/>
      <c r="H126" s="168"/>
      <c r="I126" s="169"/>
      <c r="J126" s="170"/>
      <c r="K126" s="171"/>
      <c r="L126" s="169"/>
      <c r="M126" s="170"/>
      <c r="N126" s="171"/>
      <c r="O126" s="33"/>
    </row>
    <row r="127" spans="1:15" s="34" customFormat="1" ht="15.75" customHeight="1">
      <c r="A127" s="35"/>
      <c r="B127" s="32"/>
      <c r="C127" s="193" t="s">
        <v>47</v>
      </c>
      <c r="D127" s="194"/>
      <c r="E127" s="195"/>
      <c r="F127" s="181" t="s">
        <v>47</v>
      </c>
      <c r="G127" s="182"/>
      <c r="H127" s="183"/>
      <c r="I127" s="193" t="s">
        <v>47</v>
      </c>
      <c r="J127" s="194"/>
      <c r="K127" s="195"/>
      <c r="L127" s="181" t="s">
        <v>47</v>
      </c>
      <c r="M127" s="182"/>
      <c r="N127" s="183"/>
      <c r="O127" s="33"/>
    </row>
    <row r="128" spans="1:15" s="81" customFormat="1" ht="18">
      <c r="A128" s="78"/>
      <c r="B128" s="79"/>
      <c r="C128" s="236" t="s">
        <v>113</v>
      </c>
      <c r="D128" s="237"/>
      <c r="E128" s="238"/>
      <c r="F128" s="239"/>
      <c r="G128" s="240"/>
      <c r="H128" s="241"/>
      <c r="I128" s="223"/>
      <c r="J128" s="223"/>
      <c r="K128" s="223"/>
      <c r="L128" s="211"/>
      <c r="M128" s="212"/>
      <c r="N128" s="213"/>
      <c r="O128" s="80"/>
    </row>
    <row r="129" spans="1:15" s="34" customFormat="1" ht="34.5" customHeight="1">
      <c r="A129" s="32"/>
      <c r="B129" s="55"/>
      <c r="C129" s="172" t="s">
        <v>177</v>
      </c>
      <c r="D129" s="173"/>
      <c r="E129" s="173"/>
      <c r="F129" s="184" t="s">
        <v>79</v>
      </c>
      <c r="G129" s="185"/>
      <c r="H129" s="186"/>
      <c r="I129" s="187" t="s">
        <v>144</v>
      </c>
      <c r="J129" s="188"/>
      <c r="K129" s="189"/>
      <c r="L129" s="202">
        <f>M61</f>
        <v>20.177</v>
      </c>
      <c r="M129" s="203"/>
      <c r="N129" s="204"/>
      <c r="O129" s="53"/>
    </row>
    <row r="130" spans="1:15" s="34" customFormat="1" ht="18">
      <c r="A130" s="45">
        <v>1</v>
      </c>
      <c r="B130" s="32"/>
      <c r="C130" s="193" t="s">
        <v>6</v>
      </c>
      <c r="D130" s="194"/>
      <c r="E130" s="195"/>
      <c r="F130" s="205"/>
      <c r="G130" s="206"/>
      <c r="H130" s="207"/>
      <c r="I130" s="199"/>
      <c r="J130" s="200"/>
      <c r="K130" s="201"/>
      <c r="L130" s="208"/>
      <c r="M130" s="209"/>
      <c r="N130" s="210"/>
      <c r="O130" s="53"/>
    </row>
    <row r="131" spans="1:15" s="34" customFormat="1" ht="48" customHeight="1">
      <c r="A131" s="45"/>
      <c r="B131" s="72"/>
      <c r="C131" s="172" t="s">
        <v>184</v>
      </c>
      <c r="D131" s="173"/>
      <c r="E131" s="174"/>
      <c r="F131" s="184" t="s">
        <v>79</v>
      </c>
      <c r="G131" s="185"/>
      <c r="H131" s="186"/>
      <c r="I131" s="178"/>
      <c r="J131" s="179"/>
      <c r="K131" s="180"/>
      <c r="L131" s="208">
        <v>20.177</v>
      </c>
      <c r="M131" s="209"/>
      <c r="N131" s="210"/>
      <c r="O131" s="53"/>
    </row>
    <row r="132" spans="1:15" s="44" customFormat="1" ht="15">
      <c r="A132" s="63">
        <v>2</v>
      </c>
      <c r="B132" s="59"/>
      <c r="C132" s="193" t="s">
        <v>7</v>
      </c>
      <c r="D132" s="194"/>
      <c r="E132" s="195"/>
      <c r="F132" s="196"/>
      <c r="G132" s="197"/>
      <c r="H132" s="198"/>
      <c r="I132" s="181"/>
      <c r="J132" s="182"/>
      <c r="K132" s="183"/>
      <c r="L132" s="181"/>
      <c r="M132" s="182"/>
      <c r="N132" s="183"/>
      <c r="O132" s="64"/>
    </row>
    <row r="133" spans="1:15" s="34" customFormat="1" ht="33.75" customHeight="1">
      <c r="A133" s="45"/>
      <c r="B133" s="32"/>
      <c r="C133" s="172" t="s">
        <v>175</v>
      </c>
      <c r="D133" s="173"/>
      <c r="E133" s="174"/>
      <c r="F133" s="184" t="s">
        <v>48</v>
      </c>
      <c r="G133" s="185"/>
      <c r="H133" s="186"/>
      <c r="I133" s="172" t="s">
        <v>171</v>
      </c>
      <c r="J133" s="173"/>
      <c r="K133" s="174"/>
      <c r="L133" s="181">
        <v>313</v>
      </c>
      <c r="M133" s="182"/>
      <c r="N133" s="183"/>
      <c r="O133" s="53"/>
    </row>
    <row r="134" spans="1:15" s="34" customFormat="1" ht="18">
      <c r="A134" s="36">
        <v>3</v>
      </c>
      <c r="B134" s="37"/>
      <c r="C134" s="193" t="s">
        <v>8</v>
      </c>
      <c r="D134" s="194"/>
      <c r="E134" s="195"/>
      <c r="F134" s="181"/>
      <c r="G134" s="182"/>
      <c r="H134" s="183"/>
      <c r="I134" s="181"/>
      <c r="J134" s="182"/>
      <c r="K134" s="183"/>
      <c r="L134" s="181"/>
      <c r="M134" s="182"/>
      <c r="N134" s="183"/>
      <c r="O134" s="33"/>
    </row>
    <row r="135" spans="1:16" s="34" customFormat="1" ht="35.25" customHeight="1">
      <c r="A135" s="36"/>
      <c r="B135" s="57"/>
      <c r="C135" s="172" t="s">
        <v>174</v>
      </c>
      <c r="D135" s="173"/>
      <c r="E135" s="174"/>
      <c r="F135" s="184" t="s">
        <v>79</v>
      </c>
      <c r="G135" s="185"/>
      <c r="H135" s="186"/>
      <c r="I135" s="187" t="s">
        <v>170</v>
      </c>
      <c r="J135" s="188"/>
      <c r="K135" s="189"/>
      <c r="L135" s="190">
        <v>0.06446</v>
      </c>
      <c r="M135" s="191"/>
      <c r="N135" s="192"/>
      <c r="O135" s="33"/>
      <c r="P135" s="69"/>
    </row>
    <row r="136" spans="1:15" s="34" customFormat="1" ht="18">
      <c r="A136" s="63">
        <v>4</v>
      </c>
      <c r="B136" s="37"/>
      <c r="C136" s="163" t="s">
        <v>9</v>
      </c>
      <c r="D136" s="164"/>
      <c r="E136" s="165"/>
      <c r="F136" s="166"/>
      <c r="G136" s="167"/>
      <c r="H136" s="168"/>
      <c r="I136" s="169"/>
      <c r="J136" s="170"/>
      <c r="K136" s="171"/>
      <c r="L136" s="169"/>
      <c r="M136" s="170"/>
      <c r="N136" s="171"/>
      <c r="O136" s="33"/>
    </row>
    <row r="137" spans="1:15" s="34" customFormat="1" ht="50.25" customHeight="1">
      <c r="A137" s="36"/>
      <c r="B137" s="32"/>
      <c r="C137" s="172" t="s">
        <v>173</v>
      </c>
      <c r="D137" s="173"/>
      <c r="E137" s="174"/>
      <c r="F137" s="175" t="s">
        <v>78</v>
      </c>
      <c r="G137" s="176"/>
      <c r="H137" s="177"/>
      <c r="I137" s="178" t="s">
        <v>183</v>
      </c>
      <c r="J137" s="179"/>
      <c r="K137" s="180"/>
      <c r="L137" s="181">
        <v>103.3</v>
      </c>
      <c r="M137" s="182"/>
      <c r="N137" s="183"/>
      <c r="O137" s="33"/>
    </row>
    <row r="138" spans="1:15" s="81" customFormat="1" ht="18">
      <c r="A138" s="78"/>
      <c r="B138" s="79"/>
      <c r="C138" s="236" t="s">
        <v>142</v>
      </c>
      <c r="D138" s="237"/>
      <c r="E138" s="238"/>
      <c r="F138" s="239"/>
      <c r="G138" s="240"/>
      <c r="H138" s="241"/>
      <c r="I138" s="223"/>
      <c r="J138" s="223"/>
      <c r="K138" s="223"/>
      <c r="L138" s="211"/>
      <c r="M138" s="212"/>
      <c r="N138" s="213"/>
      <c r="O138" s="80"/>
    </row>
    <row r="139" spans="1:15" s="34" customFormat="1" ht="48.75" customHeight="1">
      <c r="A139" s="32"/>
      <c r="B139" s="55"/>
      <c r="C139" s="172" t="s">
        <v>182</v>
      </c>
      <c r="D139" s="173"/>
      <c r="E139" s="173"/>
      <c r="F139" s="184" t="s">
        <v>79</v>
      </c>
      <c r="G139" s="185"/>
      <c r="H139" s="186"/>
      <c r="I139" s="187" t="s">
        <v>144</v>
      </c>
      <c r="J139" s="188"/>
      <c r="K139" s="189"/>
      <c r="L139" s="202">
        <f>I63</f>
        <v>7.395</v>
      </c>
      <c r="M139" s="203"/>
      <c r="N139" s="204"/>
      <c r="O139" s="53"/>
    </row>
    <row r="140" spans="1:15" s="34" customFormat="1" ht="18">
      <c r="A140" s="45">
        <v>1</v>
      </c>
      <c r="B140" s="32"/>
      <c r="C140" s="193" t="s">
        <v>6</v>
      </c>
      <c r="D140" s="194"/>
      <c r="E140" s="195"/>
      <c r="F140" s="205"/>
      <c r="G140" s="206"/>
      <c r="H140" s="207"/>
      <c r="I140" s="199"/>
      <c r="J140" s="200"/>
      <c r="K140" s="201"/>
      <c r="L140" s="208"/>
      <c r="M140" s="209"/>
      <c r="N140" s="210"/>
      <c r="O140" s="53"/>
    </row>
    <row r="141" spans="1:15" s="34" customFormat="1" ht="65.25" customHeight="1">
      <c r="A141" s="45"/>
      <c r="B141" s="72"/>
      <c r="C141" s="172" t="s">
        <v>186</v>
      </c>
      <c r="D141" s="173"/>
      <c r="E141" s="174"/>
      <c r="F141" s="184" t="s">
        <v>79</v>
      </c>
      <c r="G141" s="185"/>
      <c r="H141" s="186"/>
      <c r="I141" s="178"/>
      <c r="J141" s="179"/>
      <c r="K141" s="180"/>
      <c r="L141" s="208">
        <v>7.395</v>
      </c>
      <c r="M141" s="209"/>
      <c r="N141" s="210"/>
      <c r="O141" s="53"/>
    </row>
    <row r="142" spans="1:15" s="44" customFormat="1" ht="15">
      <c r="A142" s="63">
        <v>2</v>
      </c>
      <c r="B142" s="59"/>
      <c r="C142" s="193" t="s">
        <v>7</v>
      </c>
      <c r="D142" s="194"/>
      <c r="E142" s="195"/>
      <c r="F142" s="196"/>
      <c r="G142" s="197"/>
      <c r="H142" s="198"/>
      <c r="I142" s="181"/>
      <c r="J142" s="182"/>
      <c r="K142" s="183"/>
      <c r="L142" s="181"/>
      <c r="M142" s="182"/>
      <c r="N142" s="183"/>
      <c r="O142" s="64"/>
    </row>
    <row r="143" spans="1:15" s="34" customFormat="1" ht="33.75" customHeight="1">
      <c r="A143" s="45"/>
      <c r="B143" s="32"/>
      <c r="C143" s="172" t="s">
        <v>185</v>
      </c>
      <c r="D143" s="173"/>
      <c r="E143" s="174"/>
      <c r="F143" s="184" t="s">
        <v>48</v>
      </c>
      <c r="G143" s="185"/>
      <c r="H143" s="186"/>
      <c r="I143" s="172" t="s">
        <v>171</v>
      </c>
      <c r="J143" s="173"/>
      <c r="K143" s="174"/>
      <c r="L143" s="181">
        <v>115</v>
      </c>
      <c r="M143" s="182"/>
      <c r="N143" s="183"/>
      <c r="O143" s="53"/>
    </row>
    <row r="144" spans="1:15" s="34" customFormat="1" ht="18">
      <c r="A144" s="36">
        <v>3</v>
      </c>
      <c r="B144" s="37"/>
      <c r="C144" s="193" t="s">
        <v>8</v>
      </c>
      <c r="D144" s="194"/>
      <c r="E144" s="195"/>
      <c r="F144" s="181"/>
      <c r="G144" s="182"/>
      <c r="H144" s="183"/>
      <c r="I144" s="181"/>
      <c r="J144" s="182"/>
      <c r="K144" s="183"/>
      <c r="L144" s="181"/>
      <c r="M144" s="182"/>
      <c r="N144" s="183"/>
      <c r="O144" s="33"/>
    </row>
    <row r="145" spans="1:16" s="34" customFormat="1" ht="35.25" customHeight="1">
      <c r="A145" s="36"/>
      <c r="B145" s="57"/>
      <c r="C145" s="172" t="s">
        <v>187</v>
      </c>
      <c r="D145" s="173"/>
      <c r="E145" s="174"/>
      <c r="F145" s="184" t="s">
        <v>79</v>
      </c>
      <c r="G145" s="185"/>
      <c r="H145" s="186"/>
      <c r="I145" s="187" t="s">
        <v>170</v>
      </c>
      <c r="J145" s="188"/>
      <c r="K145" s="189"/>
      <c r="L145" s="190">
        <v>0.0643</v>
      </c>
      <c r="M145" s="191"/>
      <c r="N145" s="192"/>
      <c r="O145" s="33"/>
      <c r="P145" s="69"/>
    </row>
    <row r="146" spans="1:15" s="34" customFormat="1" ht="18">
      <c r="A146" s="63">
        <v>4</v>
      </c>
      <c r="B146" s="37"/>
      <c r="C146" s="163" t="s">
        <v>9</v>
      </c>
      <c r="D146" s="164"/>
      <c r="E146" s="165"/>
      <c r="F146" s="166"/>
      <c r="G146" s="167"/>
      <c r="H146" s="168"/>
      <c r="I146" s="169"/>
      <c r="J146" s="170"/>
      <c r="K146" s="171"/>
      <c r="L146" s="169"/>
      <c r="M146" s="170"/>
      <c r="N146" s="171"/>
      <c r="O146" s="33"/>
    </row>
    <row r="147" spans="1:15" s="34" customFormat="1" ht="50.25" customHeight="1">
      <c r="A147" s="36"/>
      <c r="B147" s="32"/>
      <c r="C147" s="172" t="s">
        <v>161</v>
      </c>
      <c r="D147" s="173"/>
      <c r="E147" s="174"/>
      <c r="F147" s="175" t="s">
        <v>78</v>
      </c>
      <c r="G147" s="176"/>
      <c r="H147" s="177"/>
      <c r="I147" s="178" t="s">
        <v>122</v>
      </c>
      <c r="J147" s="179"/>
      <c r="K147" s="180"/>
      <c r="L147" s="181">
        <v>100</v>
      </c>
      <c r="M147" s="182"/>
      <c r="N147" s="183"/>
      <c r="O147" s="33"/>
    </row>
    <row r="148" spans="1:15" s="34" customFormat="1" ht="10.5" customHeight="1">
      <c r="A148" s="67"/>
      <c r="B148" s="68"/>
      <c r="C148" s="66"/>
      <c r="D148" s="66"/>
      <c r="E148" s="66"/>
      <c r="F148" s="60"/>
      <c r="G148" s="60"/>
      <c r="H148" s="60"/>
      <c r="I148" s="66"/>
      <c r="J148" s="66"/>
      <c r="K148" s="66"/>
      <c r="L148" s="60"/>
      <c r="M148" s="60"/>
      <c r="N148" s="60"/>
      <c r="O148" s="33"/>
    </row>
    <row r="149" spans="1:2" s="12" customFormat="1" ht="20.25">
      <c r="A149" s="17" t="s">
        <v>37</v>
      </c>
      <c r="B149" s="1" t="s">
        <v>67</v>
      </c>
    </row>
    <row r="150" spans="1:13" s="15" customFormat="1" ht="15">
      <c r="A150" s="271" t="s">
        <v>4</v>
      </c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</row>
    <row r="151" spans="1:14" s="15" customFormat="1" ht="36.75" customHeight="1">
      <c r="A151" s="272" t="s">
        <v>10</v>
      </c>
      <c r="B151" s="272" t="s">
        <v>11</v>
      </c>
      <c r="C151" s="274" t="s">
        <v>63</v>
      </c>
      <c r="D151" s="276" t="s">
        <v>94</v>
      </c>
      <c r="E151" s="277"/>
      <c r="F151" s="278"/>
      <c r="G151" s="276" t="s">
        <v>95</v>
      </c>
      <c r="H151" s="277"/>
      <c r="I151" s="278"/>
      <c r="J151" s="276" t="s">
        <v>176</v>
      </c>
      <c r="K151" s="277"/>
      <c r="L151" s="278"/>
      <c r="M151" s="308" t="s">
        <v>12</v>
      </c>
      <c r="N151" s="309"/>
    </row>
    <row r="152" spans="1:14" s="15" customFormat="1" ht="27">
      <c r="A152" s="273"/>
      <c r="B152" s="273"/>
      <c r="C152" s="275"/>
      <c r="D152" s="51" t="s">
        <v>15</v>
      </c>
      <c r="E152" s="51" t="s">
        <v>16</v>
      </c>
      <c r="F152" s="51" t="s">
        <v>5</v>
      </c>
      <c r="G152" s="51" t="s">
        <v>15</v>
      </c>
      <c r="H152" s="51" t="s">
        <v>16</v>
      </c>
      <c r="I152" s="51" t="s">
        <v>5</v>
      </c>
      <c r="J152" s="51" t="s">
        <v>15</v>
      </c>
      <c r="K152" s="51" t="s">
        <v>16</v>
      </c>
      <c r="L152" s="51" t="s">
        <v>5</v>
      </c>
      <c r="M152" s="310"/>
      <c r="N152" s="311"/>
    </row>
    <row r="153" spans="1:14" s="15" customFormat="1" ht="15">
      <c r="A153" s="8">
        <v>1</v>
      </c>
      <c r="B153" s="8">
        <v>2</v>
      </c>
      <c r="C153" s="8">
        <v>3</v>
      </c>
      <c r="D153" s="8">
        <v>4</v>
      </c>
      <c r="E153" s="8">
        <v>5</v>
      </c>
      <c r="F153" s="8">
        <v>6</v>
      </c>
      <c r="G153" s="8">
        <v>7</v>
      </c>
      <c r="H153" s="8">
        <v>8</v>
      </c>
      <c r="I153" s="8">
        <v>9</v>
      </c>
      <c r="J153" s="8">
        <v>10</v>
      </c>
      <c r="K153" s="8">
        <v>11</v>
      </c>
      <c r="L153" s="8">
        <v>12</v>
      </c>
      <c r="M153" s="302">
        <v>13</v>
      </c>
      <c r="N153" s="303"/>
    </row>
    <row r="154" spans="1:14" s="15" customFormat="1" ht="15">
      <c r="A154" s="16"/>
      <c r="B154" s="7" t="s">
        <v>68</v>
      </c>
      <c r="C154" s="8" t="s">
        <v>47</v>
      </c>
      <c r="D154" s="8" t="s">
        <v>47</v>
      </c>
      <c r="E154" s="8" t="s">
        <v>47</v>
      </c>
      <c r="F154" s="8" t="s">
        <v>47</v>
      </c>
      <c r="G154" s="8" t="s">
        <v>47</v>
      </c>
      <c r="H154" s="8" t="s">
        <v>47</v>
      </c>
      <c r="I154" s="8" t="s">
        <v>47</v>
      </c>
      <c r="J154" s="8" t="s">
        <v>47</v>
      </c>
      <c r="K154" s="8" t="s">
        <v>47</v>
      </c>
      <c r="L154" s="8" t="s">
        <v>47</v>
      </c>
      <c r="M154" s="302" t="s">
        <v>47</v>
      </c>
      <c r="N154" s="303"/>
    </row>
    <row r="155" spans="1:14" s="15" customFormat="1" ht="15">
      <c r="A155" s="16"/>
      <c r="B155" s="59" t="s">
        <v>69</v>
      </c>
      <c r="C155" s="8" t="s">
        <v>47</v>
      </c>
      <c r="D155" s="8" t="s">
        <v>47</v>
      </c>
      <c r="E155" s="8" t="s">
        <v>47</v>
      </c>
      <c r="F155" s="8" t="s">
        <v>47</v>
      </c>
      <c r="G155" s="8" t="s">
        <v>47</v>
      </c>
      <c r="H155" s="8" t="s">
        <v>47</v>
      </c>
      <c r="I155" s="8" t="s">
        <v>47</v>
      </c>
      <c r="J155" s="8" t="s">
        <v>47</v>
      </c>
      <c r="K155" s="8" t="s">
        <v>47</v>
      </c>
      <c r="L155" s="8" t="s">
        <v>47</v>
      </c>
      <c r="M155" s="302" t="s">
        <v>47</v>
      </c>
      <c r="N155" s="303"/>
    </row>
    <row r="156" spans="1:14" s="15" customFormat="1" ht="15">
      <c r="A156" s="16"/>
      <c r="B156" s="58" t="s">
        <v>43</v>
      </c>
      <c r="C156" s="8" t="s">
        <v>47</v>
      </c>
      <c r="D156" s="8" t="s">
        <v>47</v>
      </c>
      <c r="E156" s="8" t="s">
        <v>47</v>
      </c>
      <c r="F156" s="8" t="s">
        <v>47</v>
      </c>
      <c r="G156" s="8" t="s">
        <v>47</v>
      </c>
      <c r="H156" s="8" t="s">
        <v>47</v>
      </c>
      <c r="I156" s="8" t="s">
        <v>47</v>
      </c>
      <c r="J156" s="8" t="s">
        <v>47</v>
      </c>
      <c r="K156" s="8" t="s">
        <v>47</v>
      </c>
      <c r="L156" s="8" t="s">
        <v>47</v>
      </c>
      <c r="M156" s="302" t="s">
        <v>47</v>
      </c>
      <c r="N156" s="303"/>
    </row>
    <row r="157" spans="1:14" s="15" customFormat="1" ht="15">
      <c r="A157" s="8"/>
      <c r="B157" s="58" t="s">
        <v>13</v>
      </c>
      <c r="C157" s="8" t="s">
        <v>45</v>
      </c>
      <c r="D157" s="8" t="s">
        <v>45</v>
      </c>
      <c r="E157" s="8" t="s">
        <v>47</v>
      </c>
      <c r="F157" s="8" t="s">
        <v>47</v>
      </c>
      <c r="G157" s="8" t="s">
        <v>45</v>
      </c>
      <c r="H157" s="8" t="s">
        <v>47</v>
      </c>
      <c r="I157" s="8" t="s">
        <v>47</v>
      </c>
      <c r="J157" s="8" t="s">
        <v>45</v>
      </c>
      <c r="K157" s="8" t="s">
        <v>47</v>
      </c>
      <c r="L157" s="8" t="s">
        <v>47</v>
      </c>
      <c r="M157" s="302" t="s">
        <v>47</v>
      </c>
      <c r="N157" s="303"/>
    </row>
    <row r="158" spans="1:14" s="15" customFormat="1" ht="15">
      <c r="A158" s="8"/>
      <c r="B158" s="7" t="s">
        <v>41</v>
      </c>
      <c r="C158" s="8" t="s">
        <v>47</v>
      </c>
      <c r="D158" s="8" t="s">
        <v>47</v>
      </c>
      <c r="E158" s="8" t="s">
        <v>47</v>
      </c>
      <c r="F158" s="8" t="s">
        <v>47</v>
      </c>
      <c r="G158" s="8" t="s">
        <v>47</v>
      </c>
      <c r="H158" s="8" t="s">
        <v>47</v>
      </c>
      <c r="I158" s="8" t="s">
        <v>47</v>
      </c>
      <c r="J158" s="8" t="s">
        <v>47</v>
      </c>
      <c r="K158" s="8" t="s">
        <v>47</v>
      </c>
      <c r="L158" s="8" t="s">
        <v>47</v>
      </c>
      <c r="M158" s="302" t="s">
        <v>47</v>
      </c>
      <c r="N158" s="303"/>
    </row>
    <row r="159" spans="1:14" s="15" customFormat="1" ht="15">
      <c r="A159" s="8"/>
      <c r="B159" s="59" t="s">
        <v>70</v>
      </c>
      <c r="C159" s="8" t="s">
        <v>47</v>
      </c>
      <c r="D159" s="8" t="s">
        <v>47</v>
      </c>
      <c r="E159" s="8" t="s">
        <v>47</v>
      </c>
      <c r="F159" s="8" t="s">
        <v>47</v>
      </c>
      <c r="G159" s="8" t="s">
        <v>47</v>
      </c>
      <c r="H159" s="8" t="s">
        <v>47</v>
      </c>
      <c r="I159" s="8" t="s">
        <v>47</v>
      </c>
      <c r="J159" s="8" t="s">
        <v>47</v>
      </c>
      <c r="K159" s="8" t="s">
        <v>47</v>
      </c>
      <c r="L159" s="8" t="s">
        <v>47</v>
      </c>
      <c r="M159" s="302" t="s">
        <v>47</v>
      </c>
      <c r="N159" s="303"/>
    </row>
    <row r="160" spans="1:14" s="15" customFormat="1" ht="15">
      <c r="A160" s="8"/>
      <c r="B160" s="7" t="s">
        <v>41</v>
      </c>
      <c r="C160" s="8" t="s">
        <v>47</v>
      </c>
      <c r="D160" s="8" t="s">
        <v>47</v>
      </c>
      <c r="E160" s="8" t="s">
        <v>47</v>
      </c>
      <c r="F160" s="8" t="s">
        <v>47</v>
      </c>
      <c r="G160" s="8" t="s">
        <v>47</v>
      </c>
      <c r="H160" s="8" t="s">
        <v>47</v>
      </c>
      <c r="I160" s="8" t="s">
        <v>47</v>
      </c>
      <c r="J160" s="8" t="s">
        <v>47</v>
      </c>
      <c r="K160" s="8" t="s">
        <v>47</v>
      </c>
      <c r="L160" s="8" t="s">
        <v>47</v>
      </c>
      <c r="M160" s="302" t="s">
        <v>47</v>
      </c>
      <c r="N160" s="303"/>
    </row>
    <row r="161" spans="1:14" s="15" customFormat="1" ht="18" customHeight="1">
      <c r="A161" s="8"/>
      <c r="B161" s="59" t="s">
        <v>73</v>
      </c>
      <c r="C161" s="8" t="s">
        <v>47</v>
      </c>
      <c r="D161" s="8" t="s">
        <v>47</v>
      </c>
      <c r="E161" s="8" t="s">
        <v>47</v>
      </c>
      <c r="F161" s="8" t="s">
        <v>47</v>
      </c>
      <c r="G161" s="8" t="s">
        <v>47</v>
      </c>
      <c r="H161" s="8" t="s">
        <v>47</v>
      </c>
      <c r="I161" s="8" t="s">
        <v>47</v>
      </c>
      <c r="J161" s="8" t="s">
        <v>47</v>
      </c>
      <c r="K161" s="8" t="s">
        <v>47</v>
      </c>
      <c r="L161" s="8" t="s">
        <v>47</v>
      </c>
      <c r="M161" s="302" t="s">
        <v>47</v>
      </c>
      <c r="N161" s="303"/>
    </row>
    <row r="162" ht="13.5">
      <c r="A162" s="56"/>
    </row>
    <row r="163" spans="1:13" s="15" customFormat="1" ht="15">
      <c r="A163" s="296" t="s">
        <v>126</v>
      </c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</row>
    <row r="164" spans="1:13" s="15" customFormat="1" ht="15">
      <c r="A164" s="296" t="s">
        <v>127</v>
      </c>
      <c r="B164" s="296"/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</row>
    <row r="165" spans="1:13" s="15" customFormat="1" ht="15">
      <c r="A165" s="296" t="s">
        <v>128</v>
      </c>
      <c r="B165" s="296"/>
      <c r="C165" s="296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</row>
    <row r="166" spans="1:13" s="15" customFormat="1" ht="18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0" ht="18">
      <c r="A167" s="1" t="s">
        <v>51</v>
      </c>
      <c r="G167" s="11"/>
      <c r="I167" s="266" t="s">
        <v>96</v>
      </c>
      <c r="J167" s="267"/>
    </row>
    <row r="168" spans="1:9" ht="18">
      <c r="A168" s="1" t="s">
        <v>52</v>
      </c>
      <c r="G168" s="10" t="s">
        <v>31</v>
      </c>
      <c r="I168" s="6" t="s">
        <v>32</v>
      </c>
    </row>
    <row r="169" spans="1:7" ht="20.25" customHeight="1">
      <c r="A169" s="1"/>
      <c r="G169" s="10"/>
    </row>
    <row r="170" ht="17.25">
      <c r="A170" s="4" t="s">
        <v>14</v>
      </c>
    </row>
    <row r="171" spans="1:10" ht="26.25" customHeight="1">
      <c r="A171" s="38" t="s">
        <v>140</v>
      </c>
      <c r="G171" s="11"/>
      <c r="I171" s="266" t="s">
        <v>141</v>
      </c>
      <c r="J171" s="267"/>
    </row>
    <row r="172" spans="1:9" ht="18">
      <c r="A172" s="1" t="s">
        <v>52</v>
      </c>
      <c r="G172" s="10" t="s">
        <v>31</v>
      </c>
      <c r="I172" s="6" t="s">
        <v>32</v>
      </c>
    </row>
  </sheetData>
  <sheetProtection/>
  <mergeCells count="440">
    <mergeCell ref="C147:E147"/>
    <mergeCell ref="F147:H147"/>
    <mergeCell ref="I147:K147"/>
    <mergeCell ref="L147:N147"/>
    <mergeCell ref="C145:E145"/>
    <mergeCell ref="F145:H145"/>
    <mergeCell ref="I145:K145"/>
    <mergeCell ref="L145:N145"/>
    <mergeCell ref="C146:E146"/>
    <mergeCell ref="F146:H146"/>
    <mergeCell ref="I146:K146"/>
    <mergeCell ref="L146:N146"/>
    <mergeCell ref="C143:E143"/>
    <mergeCell ref="F143:H143"/>
    <mergeCell ref="I143:K143"/>
    <mergeCell ref="L143:N143"/>
    <mergeCell ref="C144:E144"/>
    <mergeCell ref="F144:H144"/>
    <mergeCell ref="I144:K144"/>
    <mergeCell ref="L144:N144"/>
    <mergeCell ref="C142:E142"/>
    <mergeCell ref="F142:H142"/>
    <mergeCell ref="I142:K142"/>
    <mergeCell ref="L142:N142"/>
    <mergeCell ref="C138:E138"/>
    <mergeCell ref="F138:H138"/>
    <mergeCell ref="I138:K138"/>
    <mergeCell ref="L138:N138"/>
    <mergeCell ref="C139:E139"/>
    <mergeCell ref="F139:H139"/>
    <mergeCell ref="I139:K141"/>
    <mergeCell ref="L139:N139"/>
    <mergeCell ref="C140:E140"/>
    <mergeCell ref="F140:H140"/>
    <mergeCell ref="L140:N140"/>
    <mergeCell ref="C141:E141"/>
    <mergeCell ref="F141:H141"/>
    <mergeCell ref="L141:N141"/>
    <mergeCell ref="M51:N51"/>
    <mergeCell ref="I72:J72"/>
    <mergeCell ref="E68:F68"/>
    <mergeCell ref="G68:H68"/>
    <mergeCell ref="I62:J62"/>
    <mergeCell ref="K62:L62"/>
    <mergeCell ref="I64:J64"/>
    <mergeCell ref="K64:L64"/>
    <mergeCell ref="K69:L69"/>
    <mergeCell ref="M52:N52"/>
    <mergeCell ref="C92:E92"/>
    <mergeCell ref="C82:E82"/>
    <mergeCell ref="I82:K82"/>
    <mergeCell ref="M53:N53"/>
    <mergeCell ref="I69:J69"/>
    <mergeCell ref="C53:D53"/>
    <mergeCell ref="C63:D63"/>
    <mergeCell ref="E63:H63"/>
    <mergeCell ref="I63:J63"/>
    <mergeCell ref="K63:L63"/>
    <mergeCell ref="K53:L53"/>
    <mergeCell ref="I55:J55"/>
    <mergeCell ref="M56:N56"/>
    <mergeCell ref="L97:N97"/>
    <mergeCell ref="L96:N96"/>
    <mergeCell ref="L102:N102"/>
    <mergeCell ref="K55:L55"/>
    <mergeCell ref="K58:L58"/>
    <mergeCell ref="K59:L59"/>
    <mergeCell ref="M59:N59"/>
    <mergeCell ref="C51:D51"/>
    <mergeCell ref="E51:H51"/>
    <mergeCell ref="I51:J51"/>
    <mergeCell ref="K51:L51"/>
    <mergeCell ref="F91:H91"/>
    <mergeCell ref="C83:E83"/>
    <mergeCell ref="C85:E85"/>
    <mergeCell ref="C84:E84"/>
    <mergeCell ref="C79:E79"/>
    <mergeCell ref="I79:K79"/>
    <mergeCell ref="C97:E97"/>
    <mergeCell ref="C95:E95"/>
    <mergeCell ref="F95:H95"/>
    <mergeCell ref="F102:H102"/>
    <mergeCell ref="L93:N93"/>
    <mergeCell ref="I94:K94"/>
    <mergeCell ref="F98:H98"/>
    <mergeCell ref="F94:H94"/>
    <mergeCell ref="F96:H96"/>
    <mergeCell ref="I96:K99"/>
    <mergeCell ref="C99:E99"/>
    <mergeCell ref="L87:N87"/>
    <mergeCell ref="I90:K90"/>
    <mergeCell ref="L86:N86"/>
    <mergeCell ref="C94:E94"/>
    <mergeCell ref="F97:H97"/>
    <mergeCell ref="C91:E91"/>
    <mergeCell ref="F99:H99"/>
    <mergeCell ref="C86:E86"/>
    <mergeCell ref="C88:E88"/>
    <mergeCell ref="C68:D68"/>
    <mergeCell ref="I78:K78"/>
    <mergeCell ref="C71:D71"/>
    <mergeCell ref="K74:L74"/>
    <mergeCell ref="I80:K80"/>
    <mergeCell ref="C74:D74"/>
    <mergeCell ref="E74:F74"/>
    <mergeCell ref="C78:E78"/>
    <mergeCell ref="F78:H78"/>
    <mergeCell ref="L80:N80"/>
    <mergeCell ref="C96:E96"/>
    <mergeCell ref="C98:E98"/>
    <mergeCell ref="B36:N36"/>
    <mergeCell ref="E49:H49"/>
    <mergeCell ref="I57:J57"/>
    <mergeCell ref="K57:L57"/>
    <mergeCell ref="M57:N57"/>
    <mergeCell ref="M54:N54"/>
    <mergeCell ref="M55:N55"/>
    <mergeCell ref="G69:H69"/>
    <mergeCell ref="B38:N38"/>
    <mergeCell ref="E57:H57"/>
    <mergeCell ref="C57:D57"/>
    <mergeCell ref="A164:M164"/>
    <mergeCell ref="A163:M163"/>
    <mergeCell ref="M153:N153"/>
    <mergeCell ref="M154:N154"/>
    <mergeCell ref="M155:N155"/>
    <mergeCell ref="M156:N156"/>
    <mergeCell ref="M157:N157"/>
    <mergeCell ref="M160:N160"/>
    <mergeCell ref="M161:N161"/>
    <mergeCell ref="M158:N158"/>
    <mergeCell ref="L94:N94"/>
    <mergeCell ref="L90:N90"/>
    <mergeCell ref="I100:K100"/>
    <mergeCell ref="L100:N100"/>
    <mergeCell ref="I95:K95"/>
    <mergeCell ref="J151:L151"/>
    <mergeCell ref="M151:N152"/>
    <mergeCell ref="M159:N159"/>
    <mergeCell ref="M58:N58"/>
    <mergeCell ref="M62:N62"/>
    <mergeCell ref="M63:N63"/>
    <mergeCell ref="C55:D55"/>
    <mergeCell ref="E55:H55"/>
    <mergeCell ref="M69:N69"/>
    <mergeCell ref="M64:N64"/>
    <mergeCell ref="M61:N61"/>
    <mergeCell ref="F80:H80"/>
    <mergeCell ref="I59:J59"/>
    <mergeCell ref="A69:B69"/>
    <mergeCell ref="M49:N49"/>
    <mergeCell ref="C61:D61"/>
    <mergeCell ref="E50:H50"/>
    <mergeCell ref="I61:J61"/>
    <mergeCell ref="K61:L61"/>
    <mergeCell ref="K52:L52"/>
    <mergeCell ref="C56:D56"/>
    <mergeCell ref="I49:J49"/>
    <mergeCell ref="K49:L49"/>
    <mergeCell ref="A165:M165"/>
    <mergeCell ref="J5:N5"/>
    <mergeCell ref="J6:N6"/>
    <mergeCell ref="J8:N8"/>
    <mergeCell ref="A14:N14"/>
    <mergeCell ref="A15:N15"/>
    <mergeCell ref="I58:J58"/>
    <mergeCell ref="B31:N31"/>
    <mergeCell ref="B29:P29"/>
    <mergeCell ref="B30:P30"/>
    <mergeCell ref="B28:P28"/>
    <mergeCell ref="B18:N18"/>
    <mergeCell ref="B19:N19"/>
    <mergeCell ref="B20:N20"/>
    <mergeCell ref="C22:N22"/>
    <mergeCell ref="B21:M21"/>
    <mergeCell ref="A16:N16"/>
    <mergeCell ref="B17:N17"/>
    <mergeCell ref="M48:N48"/>
    <mergeCell ref="C40:N40"/>
    <mergeCell ref="K48:L48"/>
    <mergeCell ref="B37:N37"/>
    <mergeCell ref="B32:N32"/>
    <mergeCell ref="B34:N34"/>
    <mergeCell ref="B33:P33"/>
    <mergeCell ref="B35:N35"/>
    <mergeCell ref="C52:D52"/>
    <mergeCell ref="C48:D48"/>
    <mergeCell ref="I48:J48"/>
    <mergeCell ref="E48:H48"/>
    <mergeCell ref="E53:H53"/>
    <mergeCell ref="I53:J53"/>
    <mergeCell ref="E52:H52"/>
    <mergeCell ref="I52:J52"/>
    <mergeCell ref="C49:D49"/>
    <mergeCell ref="I50:J50"/>
    <mergeCell ref="C59:D59"/>
    <mergeCell ref="E59:H59"/>
    <mergeCell ref="A68:B68"/>
    <mergeCell ref="K54:L54"/>
    <mergeCell ref="E54:H54"/>
    <mergeCell ref="C60:D60"/>
    <mergeCell ref="I54:J54"/>
    <mergeCell ref="C58:D58"/>
    <mergeCell ref="E58:H58"/>
    <mergeCell ref="E56:H56"/>
    <mergeCell ref="F88:H88"/>
    <mergeCell ref="F90:H90"/>
    <mergeCell ref="L95:N95"/>
    <mergeCell ref="F93:H93"/>
    <mergeCell ref="L81:N81"/>
    <mergeCell ref="L83:N83"/>
    <mergeCell ref="L84:N84"/>
    <mergeCell ref="F87:H87"/>
    <mergeCell ref="I81:K81"/>
    <mergeCell ref="F89:H89"/>
    <mergeCell ref="A151:A152"/>
    <mergeCell ref="B151:B152"/>
    <mergeCell ref="C151:C152"/>
    <mergeCell ref="D151:F151"/>
    <mergeCell ref="G151:I151"/>
    <mergeCell ref="C100:E100"/>
    <mergeCell ref="C108:E108"/>
    <mergeCell ref="F104:H104"/>
    <mergeCell ref="I105:K105"/>
    <mergeCell ref="C110:E110"/>
    <mergeCell ref="F92:H92"/>
    <mergeCell ref="I101:K102"/>
    <mergeCell ref="C87:E87"/>
    <mergeCell ref="L106:N106"/>
    <mergeCell ref="L88:N88"/>
    <mergeCell ref="L89:N89"/>
    <mergeCell ref="L91:N91"/>
    <mergeCell ref="I88:K89"/>
    <mergeCell ref="L92:N92"/>
    <mergeCell ref="F101:H101"/>
    <mergeCell ref="I167:J167"/>
    <mergeCell ref="I171:J171"/>
    <mergeCell ref="C43:E43"/>
    <mergeCell ref="F43:N43"/>
    <mergeCell ref="C44:E44"/>
    <mergeCell ref="F44:N44"/>
    <mergeCell ref="C81:E81"/>
    <mergeCell ref="K73:L73"/>
    <mergeCell ref="C50:D50"/>
    <mergeCell ref="A150:M150"/>
    <mergeCell ref="K50:L50"/>
    <mergeCell ref="M50:N50"/>
    <mergeCell ref="E61:H61"/>
    <mergeCell ref="I71:J71"/>
    <mergeCell ref="K71:L71"/>
    <mergeCell ref="I70:J70"/>
    <mergeCell ref="K70:L70"/>
    <mergeCell ref="K56:L56"/>
    <mergeCell ref="E60:H60"/>
    <mergeCell ref="I60:J60"/>
    <mergeCell ref="A70:B70"/>
    <mergeCell ref="C70:D70"/>
    <mergeCell ref="E70:F70"/>
    <mergeCell ref="G70:H70"/>
    <mergeCell ref="M73:N73"/>
    <mergeCell ref="A72:B72"/>
    <mergeCell ref="C72:D72"/>
    <mergeCell ref="E72:F72"/>
    <mergeCell ref="G72:H72"/>
    <mergeCell ref="K72:L72"/>
    <mergeCell ref="M72:N72"/>
    <mergeCell ref="I73:J73"/>
    <mergeCell ref="A74:B74"/>
    <mergeCell ref="C73:D73"/>
    <mergeCell ref="E73:F73"/>
    <mergeCell ref="G73:H73"/>
    <mergeCell ref="A73:B73"/>
    <mergeCell ref="M74:N74"/>
    <mergeCell ref="A71:B71"/>
    <mergeCell ref="C106:E106"/>
    <mergeCell ref="F106:H106"/>
    <mergeCell ref="G71:H71"/>
    <mergeCell ref="C90:E90"/>
    <mergeCell ref="C104:E104"/>
    <mergeCell ref="F83:H83"/>
    <mergeCell ref="F86:H86"/>
    <mergeCell ref="F100:H100"/>
    <mergeCell ref="G74:H74"/>
    <mergeCell ref="L78:N78"/>
    <mergeCell ref="F84:H84"/>
    <mergeCell ref="I83:K86"/>
    <mergeCell ref="F82:H82"/>
    <mergeCell ref="F85:H85"/>
    <mergeCell ref="F81:H81"/>
    <mergeCell ref="L79:N79"/>
    <mergeCell ref="F79:H79"/>
    <mergeCell ref="M60:N60"/>
    <mergeCell ref="K60:L60"/>
    <mergeCell ref="C64:D64"/>
    <mergeCell ref="M70:N70"/>
    <mergeCell ref="E64:H64"/>
    <mergeCell ref="C69:D69"/>
    <mergeCell ref="E69:F69"/>
    <mergeCell ref="C62:D62"/>
    <mergeCell ref="E62:H62"/>
    <mergeCell ref="I68:J68"/>
    <mergeCell ref="L104:N104"/>
    <mergeCell ref="C103:E103"/>
    <mergeCell ref="F103:H103"/>
    <mergeCell ref="L98:N98"/>
    <mergeCell ref="I93:K93"/>
    <mergeCell ref="C102:E102"/>
    <mergeCell ref="C93:E93"/>
    <mergeCell ref="L99:N99"/>
    <mergeCell ref="I103:K103"/>
    <mergeCell ref="L101:N101"/>
    <mergeCell ref="C101:E101"/>
    <mergeCell ref="C107:E107"/>
    <mergeCell ref="F107:H107"/>
    <mergeCell ref="I107:K107"/>
    <mergeCell ref="I56:J56"/>
    <mergeCell ref="C54:D54"/>
    <mergeCell ref="I104:K104"/>
    <mergeCell ref="E71:F71"/>
    <mergeCell ref="C89:E89"/>
    <mergeCell ref="I106:K106"/>
    <mergeCell ref="L107:N107"/>
    <mergeCell ref="F108:H108"/>
    <mergeCell ref="L105:N105"/>
    <mergeCell ref="F110:H110"/>
    <mergeCell ref="L110:N110"/>
    <mergeCell ref="C109:E109"/>
    <mergeCell ref="F109:H109"/>
    <mergeCell ref="L108:N108"/>
    <mergeCell ref="C105:E105"/>
    <mergeCell ref="F105:H105"/>
    <mergeCell ref="C111:E111"/>
    <mergeCell ref="F111:H111"/>
    <mergeCell ref="L111:N111"/>
    <mergeCell ref="L109:N109"/>
    <mergeCell ref="C113:E113"/>
    <mergeCell ref="F113:H113"/>
    <mergeCell ref="L113:N113"/>
    <mergeCell ref="F112:H112"/>
    <mergeCell ref="C112:E112"/>
    <mergeCell ref="C116:E116"/>
    <mergeCell ref="F116:H116"/>
    <mergeCell ref="I116:K116"/>
    <mergeCell ref="L116:N116"/>
    <mergeCell ref="F114:H114"/>
    <mergeCell ref="L114:N114"/>
    <mergeCell ref="C115:E115"/>
    <mergeCell ref="I115:K115"/>
    <mergeCell ref="F115:H115"/>
    <mergeCell ref="C114:E114"/>
    <mergeCell ref="C117:E117"/>
    <mergeCell ref="F117:H117"/>
    <mergeCell ref="I117:K117"/>
    <mergeCell ref="L117:N117"/>
    <mergeCell ref="C118:E118"/>
    <mergeCell ref="F118:H118"/>
    <mergeCell ref="C120:E120"/>
    <mergeCell ref="F120:H120"/>
    <mergeCell ref="L120:N120"/>
    <mergeCell ref="I119:K121"/>
    <mergeCell ref="C119:E119"/>
    <mergeCell ref="L119:N119"/>
    <mergeCell ref="C121:E121"/>
    <mergeCell ref="F121:H121"/>
    <mergeCell ref="L121:N121"/>
    <mergeCell ref="F119:H119"/>
    <mergeCell ref="C122:E122"/>
    <mergeCell ref="F122:H122"/>
    <mergeCell ref="I122:K122"/>
    <mergeCell ref="L122:N122"/>
    <mergeCell ref="C123:E123"/>
    <mergeCell ref="F123:H123"/>
    <mergeCell ref="L123:N123"/>
    <mergeCell ref="C124:E124"/>
    <mergeCell ref="F124:H124"/>
    <mergeCell ref="L124:N124"/>
    <mergeCell ref="I123:K125"/>
    <mergeCell ref="C125:E125"/>
    <mergeCell ref="F125:H125"/>
    <mergeCell ref="L125:N125"/>
    <mergeCell ref="C127:E127"/>
    <mergeCell ref="F127:H127"/>
    <mergeCell ref="I127:K127"/>
    <mergeCell ref="C126:E126"/>
    <mergeCell ref="F126:H126"/>
    <mergeCell ref="C128:E128"/>
    <mergeCell ref="F128:H128"/>
    <mergeCell ref="I128:K128"/>
    <mergeCell ref="M71:N71"/>
    <mergeCell ref="I91:K92"/>
    <mergeCell ref="I87:K87"/>
    <mergeCell ref="L112:N112"/>
    <mergeCell ref="L126:N126"/>
    <mergeCell ref="C80:E80"/>
    <mergeCell ref="L82:N82"/>
    <mergeCell ref="I74:J74"/>
    <mergeCell ref="L85:N85"/>
    <mergeCell ref="L103:N103"/>
    <mergeCell ref="L128:N128"/>
    <mergeCell ref="I108:K113"/>
    <mergeCell ref="I126:K126"/>
    <mergeCell ref="L127:N127"/>
    <mergeCell ref="I118:K118"/>
    <mergeCell ref="L118:N118"/>
    <mergeCell ref="I114:K114"/>
    <mergeCell ref="L115:N115"/>
    <mergeCell ref="C129:E129"/>
    <mergeCell ref="F129:H129"/>
    <mergeCell ref="I129:K131"/>
    <mergeCell ref="L129:N129"/>
    <mergeCell ref="C130:E130"/>
    <mergeCell ref="F130:H130"/>
    <mergeCell ref="L130:N130"/>
    <mergeCell ref="C131:E131"/>
    <mergeCell ref="L131:N131"/>
    <mergeCell ref="F131:H131"/>
    <mergeCell ref="C132:E132"/>
    <mergeCell ref="F132:H132"/>
    <mergeCell ref="I132:K132"/>
    <mergeCell ref="L132:N132"/>
    <mergeCell ref="C133:E133"/>
    <mergeCell ref="F133:H133"/>
    <mergeCell ref="I133:K133"/>
    <mergeCell ref="L133:N133"/>
    <mergeCell ref="F134:H134"/>
    <mergeCell ref="I134:K134"/>
    <mergeCell ref="L134:N134"/>
    <mergeCell ref="C135:E135"/>
    <mergeCell ref="F135:H135"/>
    <mergeCell ref="I135:K135"/>
    <mergeCell ref="L135:N135"/>
    <mergeCell ref="C134:E134"/>
    <mergeCell ref="C136:E136"/>
    <mergeCell ref="F136:H136"/>
    <mergeCell ref="I136:K136"/>
    <mergeCell ref="L136:N136"/>
    <mergeCell ref="C137:E137"/>
    <mergeCell ref="F137:H137"/>
    <mergeCell ref="I137:K137"/>
    <mergeCell ref="L137:N137"/>
  </mergeCells>
  <printOptions horizontalCentered="1"/>
  <pageMargins left="0.1968503937007874" right="0.1968503937007874" top="0.5511811023622047" bottom="0" header="0" footer="0"/>
  <pageSetup blackAndWhite="1" fitToHeight="5" horizontalDpi="600" verticalDpi="600" orientation="landscape" paperSize="9" scale="67" r:id="rId1"/>
  <rowBreaks count="3" manualBreakCount="3">
    <brk id="45" max="13" man="1"/>
    <brk id="75" max="13" man="1"/>
    <brk id="1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70" zoomScaleNormal="70" zoomScaleSheetLayoutView="70" zoomScalePageLayoutView="0" workbookViewId="0" topLeftCell="A1">
      <selection activeCell="M16" sqref="M16"/>
    </sheetView>
  </sheetViews>
  <sheetFormatPr defaultColWidth="9.140625" defaultRowHeight="15"/>
  <cols>
    <col min="1" max="1" width="11.00390625" style="146" customWidth="1"/>
    <col min="2" max="2" width="21.421875" style="84" customWidth="1"/>
    <col min="3" max="3" width="36.28125" style="84" customWidth="1"/>
    <col min="4" max="4" width="35.57421875" style="84" customWidth="1"/>
    <col min="5" max="5" width="17.7109375" style="84" customWidth="1"/>
    <col min="6" max="6" width="20.28125" style="84" customWidth="1"/>
    <col min="7" max="7" width="14.140625" style="84" customWidth="1"/>
    <col min="8" max="8" width="16.140625" style="84" customWidth="1"/>
    <col min="9" max="9" width="18.8515625" style="84" customWidth="1"/>
    <col min="10" max="10" width="13.421875" style="84" customWidth="1"/>
    <col min="11" max="11" width="15.28125" style="84" customWidth="1"/>
    <col min="12" max="12" width="13.421875" style="84" bestFit="1" customWidth="1"/>
    <col min="13" max="13" width="14.00390625" style="84" customWidth="1"/>
    <col min="14" max="14" width="11.28125" style="84" customWidth="1"/>
    <col min="15" max="15" width="11.57421875" style="84" customWidth="1"/>
    <col min="16" max="16" width="8.28125" style="84" customWidth="1"/>
    <col min="17" max="16384" width="9.140625" style="84" customWidth="1"/>
  </cols>
  <sheetData>
    <row r="1" spans="1:15" ht="18">
      <c r="A1" s="84"/>
      <c r="I1" s="85"/>
      <c r="J1" s="86" t="s">
        <v>0</v>
      </c>
      <c r="K1" s="87"/>
      <c r="L1" s="87"/>
      <c r="M1" s="87"/>
      <c r="N1" s="87"/>
      <c r="O1" s="87"/>
    </row>
    <row r="2" spans="1:15" ht="18">
      <c r="A2" s="84"/>
      <c r="I2" s="85"/>
      <c r="J2" s="86" t="s">
        <v>80</v>
      </c>
      <c r="K2" s="87"/>
      <c r="L2" s="87"/>
      <c r="M2" s="87"/>
      <c r="N2" s="87"/>
      <c r="O2" s="87"/>
    </row>
    <row r="3" spans="1:15" ht="18">
      <c r="A3" s="84"/>
      <c r="I3" s="85"/>
      <c r="J3" s="86"/>
      <c r="K3" s="87"/>
      <c r="L3" s="87"/>
      <c r="M3" s="87"/>
      <c r="N3" s="87"/>
      <c r="O3" s="87"/>
    </row>
    <row r="4" spans="1:15" ht="18">
      <c r="A4" s="84"/>
      <c r="I4" s="85"/>
      <c r="J4" s="88"/>
      <c r="K4" s="87"/>
      <c r="L4" s="87"/>
      <c r="M4" s="87"/>
      <c r="N4" s="87"/>
      <c r="O4" s="87"/>
    </row>
    <row r="5" ht="18">
      <c r="A5" s="89"/>
    </row>
    <row r="6" spans="1:14" s="86" customFormat="1" ht="22.5">
      <c r="A6" s="372" t="s">
        <v>56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90"/>
    </row>
    <row r="7" spans="1:14" s="86" customFormat="1" ht="20.25">
      <c r="A7" s="373" t="s">
        <v>201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91"/>
    </row>
    <row r="8" spans="1:13" s="86" customFormat="1" ht="18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6" s="86" customFormat="1" ht="18">
      <c r="A9" s="89" t="s">
        <v>21</v>
      </c>
      <c r="B9" s="367" t="s">
        <v>188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93"/>
      <c r="O9" s="93"/>
      <c r="P9" s="93"/>
    </row>
    <row r="10" spans="1:16" s="86" customFormat="1" ht="18">
      <c r="A10" s="89" t="s">
        <v>20</v>
      </c>
      <c r="B10" s="368" t="s">
        <v>49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93"/>
      <c r="O10" s="93"/>
      <c r="P10" s="93"/>
    </row>
    <row r="11" spans="1:16" s="86" customFormat="1" ht="18">
      <c r="A11" s="89" t="s">
        <v>22</v>
      </c>
      <c r="B11" s="367" t="s">
        <v>189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93"/>
      <c r="O11" s="93"/>
      <c r="P11" s="93"/>
    </row>
    <row r="12" spans="1:16" s="86" customFormat="1" ht="18">
      <c r="A12" s="89" t="s">
        <v>20</v>
      </c>
      <c r="B12" s="368" t="s">
        <v>50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93"/>
      <c r="O12" s="93"/>
      <c r="P12" s="93"/>
    </row>
    <row r="13" spans="1:16" s="96" customFormat="1" ht="18.75" customHeight="1">
      <c r="A13" s="94" t="s">
        <v>23</v>
      </c>
      <c r="B13" s="369" t="s">
        <v>202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93"/>
      <c r="O13" s="95"/>
      <c r="P13" s="95"/>
    </row>
    <row r="14" spans="1:16" s="96" customFormat="1" ht="21.75" customHeight="1">
      <c r="A14" s="94"/>
      <c r="B14" s="371" t="s">
        <v>159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93"/>
      <c r="O14" s="97"/>
      <c r="P14" s="97"/>
    </row>
    <row r="15" spans="1:16" s="96" customFormat="1" ht="21.75" customHeight="1">
      <c r="A15" s="94"/>
      <c r="B15" s="98"/>
      <c r="C15" s="375" t="s">
        <v>77</v>
      </c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93"/>
      <c r="O15" s="97"/>
      <c r="P15" s="97"/>
    </row>
    <row r="16" s="86" customFormat="1" ht="18">
      <c r="A16" s="89" t="s">
        <v>24</v>
      </c>
    </row>
    <row r="17" spans="1:2" s="86" customFormat="1" ht="18">
      <c r="A17" s="89" t="s">
        <v>26</v>
      </c>
      <c r="B17" s="86" t="s">
        <v>57</v>
      </c>
    </row>
    <row r="18" spans="1:10" s="86" customFormat="1" ht="18">
      <c r="A18" s="89"/>
      <c r="J18" s="99" t="s">
        <v>38</v>
      </c>
    </row>
    <row r="19" spans="1:10" s="86" customFormat="1" ht="18">
      <c r="A19" s="89"/>
      <c r="B19" s="374" t="s">
        <v>58</v>
      </c>
      <c r="C19" s="374"/>
      <c r="D19" s="374"/>
      <c r="E19" s="374" t="s">
        <v>59</v>
      </c>
      <c r="F19" s="374"/>
      <c r="G19" s="374"/>
      <c r="H19" s="374" t="s">
        <v>60</v>
      </c>
      <c r="I19" s="374"/>
      <c r="J19" s="374"/>
    </row>
    <row r="20" spans="1:10" s="86" customFormat="1" ht="18">
      <c r="A20" s="89"/>
      <c r="B20" s="100" t="s">
        <v>15</v>
      </c>
      <c r="C20" s="100" t="s">
        <v>16</v>
      </c>
      <c r="D20" s="100" t="s">
        <v>5</v>
      </c>
      <c r="E20" s="100" t="s">
        <v>15</v>
      </c>
      <c r="F20" s="100" t="s">
        <v>16</v>
      </c>
      <c r="G20" s="100" t="s">
        <v>5</v>
      </c>
      <c r="H20" s="100" t="s">
        <v>15</v>
      </c>
      <c r="I20" s="100" t="s">
        <v>16</v>
      </c>
      <c r="J20" s="100" t="s">
        <v>5</v>
      </c>
    </row>
    <row r="21" spans="1:10" s="86" customFormat="1" ht="18">
      <c r="A21" s="89"/>
      <c r="B21" s="101">
        <v>1</v>
      </c>
      <c r="C21" s="101">
        <v>2</v>
      </c>
      <c r="D21" s="101">
        <v>3</v>
      </c>
      <c r="E21" s="101">
        <v>4</v>
      </c>
      <c r="F21" s="101">
        <v>5</v>
      </c>
      <c r="G21" s="101">
        <v>6</v>
      </c>
      <c r="H21" s="101">
        <v>7</v>
      </c>
      <c r="I21" s="101">
        <v>8</v>
      </c>
      <c r="J21" s="101">
        <v>9</v>
      </c>
    </row>
    <row r="22" spans="1:10" s="86" customFormat="1" ht="18">
      <c r="A22" s="89"/>
      <c r="B22" s="153" t="s">
        <v>203</v>
      </c>
      <c r="C22" s="147">
        <v>1620.52779</v>
      </c>
      <c r="D22" s="147">
        <f>B22+C22</f>
        <v>1620.52779</v>
      </c>
      <c r="E22" s="153" t="s">
        <v>203</v>
      </c>
      <c r="F22" s="154">
        <v>1620.52779</v>
      </c>
      <c r="G22" s="147">
        <f>E22+F22</f>
        <v>1620.52779</v>
      </c>
      <c r="H22" s="102">
        <f>E22-B22</f>
        <v>0</v>
      </c>
      <c r="I22" s="102">
        <f>F22-C22</f>
        <v>0</v>
      </c>
      <c r="J22" s="102">
        <f>H22+I22</f>
        <v>0</v>
      </c>
    </row>
    <row r="23" s="86" customFormat="1" ht="18">
      <c r="A23" s="89"/>
    </row>
    <row r="24" spans="1:16" s="86" customFormat="1" ht="18">
      <c r="A24" s="94" t="s">
        <v>27</v>
      </c>
      <c r="B24" s="324" t="s">
        <v>71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</row>
    <row r="25" spans="1:16" s="86" customFormat="1" ht="18">
      <c r="A25" s="94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99" t="s">
        <v>38</v>
      </c>
      <c r="P25" s="103"/>
    </row>
    <row r="26" spans="1:16" s="105" customFormat="1" ht="51.75" customHeight="1">
      <c r="A26" s="376" t="s">
        <v>3</v>
      </c>
      <c r="B26" s="377" t="s">
        <v>145</v>
      </c>
      <c r="C26" s="378" t="s">
        <v>85</v>
      </c>
      <c r="D26" s="380" t="s">
        <v>146</v>
      </c>
      <c r="E26" s="347" t="s">
        <v>147</v>
      </c>
      <c r="F26" s="348"/>
      <c r="G26" s="349"/>
      <c r="H26" s="347" t="s">
        <v>148</v>
      </c>
      <c r="I26" s="348"/>
      <c r="J26" s="349"/>
      <c r="K26" s="347" t="s">
        <v>60</v>
      </c>
      <c r="L26" s="348"/>
      <c r="M26" s="349"/>
      <c r="N26" s="339" t="s">
        <v>149</v>
      </c>
      <c r="O26" s="340"/>
      <c r="P26" s="341"/>
    </row>
    <row r="27" spans="1:16" s="86" customFormat="1" ht="30.75">
      <c r="A27" s="376"/>
      <c r="B27" s="377"/>
      <c r="C27" s="379"/>
      <c r="D27" s="381"/>
      <c r="E27" s="104" t="s">
        <v>15</v>
      </c>
      <c r="F27" s="104" t="s">
        <v>16</v>
      </c>
      <c r="G27" s="104" t="s">
        <v>5</v>
      </c>
      <c r="H27" s="104" t="s">
        <v>15</v>
      </c>
      <c r="I27" s="104" t="s">
        <v>16</v>
      </c>
      <c r="J27" s="104" t="s">
        <v>5</v>
      </c>
      <c r="K27" s="104" t="s">
        <v>15</v>
      </c>
      <c r="L27" s="104" t="s">
        <v>16</v>
      </c>
      <c r="M27" s="104" t="s">
        <v>5</v>
      </c>
      <c r="N27" s="342"/>
      <c r="O27" s="343"/>
      <c r="P27" s="344"/>
    </row>
    <row r="28" spans="1:16" s="107" customFormat="1" ht="18" customHeight="1">
      <c r="A28" s="104">
        <v>1</v>
      </c>
      <c r="B28" s="104">
        <v>2</v>
      </c>
      <c r="C28" s="106">
        <v>3</v>
      </c>
      <c r="D28" s="106">
        <v>4</v>
      </c>
      <c r="E28" s="100">
        <v>5</v>
      </c>
      <c r="F28" s="100">
        <v>6</v>
      </c>
      <c r="G28" s="100">
        <v>7</v>
      </c>
      <c r="H28" s="100">
        <v>8</v>
      </c>
      <c r="I28" s="100">
        <v>9</v>
      </c>
      <c r="J28" s="100">
        <v>10</v>
      </c>
      <c r="K28" s="100">
        <v>11</v>
      </c>
      <c r="L28" s="100">
        <v>12</v>
      </c>
      <c r="M28" s="100">
        <v>13</v>
      </c>
      <c r="N28" s="374">
        <v>14</v>
      </c>
      <c r="O28" s="374"/>
      <c r="P28" s="374"/>
    </row>
    <row r="29" spans="1:16" s="86" customFormat="1" ht="257.25" customHeight="1">
      <c r="A29" s="104">
        <v>1</v>
      </c>
      <c r="B29" s="149" t="s">
        <v>204</v>
      </c>
      <c r="C29" s="110" t="s">
        <v>190</v>
      </c>
      <c r="D29" s="155" t="s">
        <v>205</v>
      </c>
      <c r="E29" s="112">
        <v>0</v>
      </c>
      <c r="F29" s="148">
        <v>1620.52779</v>
      </c>
      <c r="G29" s="148">
        <f>E29+F29</f>
        <v>1620.52779</v>
      </c>
      <c r="H29" s="112">
        <v>0</v>
      </c>
      <c r="I29" s="148">
        <v>1620.52779</v>
      </c>
      <c r="J29" s="148">
        <f>H29+I29</f>
        <v>1620.52779</v>
      </c>
      <c r="K29" s="112" t="s">
        <v>47</v>
      </c>
      <c r="L29" s="112" t="s">
        <v>47</v>
      </c>
      <c r="M29" s="112" t="s">
        <v>47</v>
      </c>
      <c r="N29" s="385"/>
      <c r="O29" s="386"/>
      <c r="P29" s="387"/>
    </row>
    <row r="30" spans="1:16" s="86" customFormat="1" ht="18">
      <c r="A30" s="108"/>
      <c r="B30" s="109"/>
      <c r="C30" s="110"/>
      <c r="D30" s="162" t="s">
        <v>39</v>
      </c>
      <c r="E30" s="112"/>
      <c r="F30" s="112"/>
      <c r="G30" s="112"/>
      <c r="H30" s="112"/>
      <c r="I30" s="112"/>
      <c r="J30" s="112"/>
      <c r="K30" s="112"/>
      <c r="L30" s="112"/>
      <c r="M30" s="112"/>
      <c r="N30" s="388"/>
      <c r="O30" s="389"/>
      <c r="P30" s="390"/>
    </row>
    <row r="31" spans="1:16" s="86" customFormat="1" ht="199.5" customHeight="1">
      <c r="A31" s="108"/>
      <c r="B31" s="109"/>
      <c r="C31" s="110"/>
      <c r="D31" s="113" t="s">
        <v>207</v>
      </c>
      <c r="E31" s="112">
        <v>0</v>
      </c>
      <c r="F31" s="148">
        <v>1620.52779</v>
      </c>
      <c r="G31" s="148">
        <f>E31+F31</f>
        <v>1620.52779</v>
      </c>
      <c r="H31" s="112">
        <v>0</v>
      </c>
      <c r="I31" s="148">
        <v>1620.52779</v>
      </c>
      <c r="J31" s="148">
        <f>H31+I31</f>
        <v>1620.52779</v>
      </c>
      <c r="K31" s="112" t="s">
        <v>47</v>
      </c>
      <c r="L31" s="112" t="s">
        <v>47</v>
      </c>
      <c r="M31" s="112" t="s">
        <v>47</v>
      </c>
      <c r="N31" s="388"/>
      <c r="O31" s="389"/>
      <c r="P31" s="390"/>
    </row>
    <row r="32" spans="1:16" s="86" customFormat="1" ht="18" hidden="1">
      <c r="A32" s="108"/>
      <c r="B32" s="109"/>
      <c r="C32" s="110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382"/>
      <c r="O32" s="382"/>
      <c r="P32" s="382"/>
    </row>
    <row r="33" spans="1:16" s="86" customFormat="1" ht="46.5" customHeight="1" hidden="1">
      <c r="A33" s="108"/>
      <c r="B33" s="109"/>
      <c r="C33" s="110"/>
      <c r="D33" s="113"/>
      <c r="E33" s="112"/>
      <c r="F33" s="112"/>
      <c r="G33" s="112"/>
      <c r="H33" s="112"/>
      <c r="I33" s="112"/>
      <c r="J33" s="112"/>
      <c r="K33" s="112"/>
      <c r="L33" s="112"/>
      <c r="M33" s="112"/>
      <c r="N33" s="384"/>
      <c r="O33" s="384"/>
      <c r="P33" s="384"/>
    </row>
    <row r="34" spans="1:16" s="86" customFormat="1" ht="18">
      <c r="A34" s="108"/>
      <c r="B34" s="109"/>
      <c r="C34" s="110"/>
      <c r="D34" s="111" t="s">
        <v>73</v>
      </c>
      <c r="E34" s="112">
        <f aca="true" t="shared" si="0" ref="E34:J34">E31</f>
        <v>0</v>
      </c>
      <c r="F34" s="148">
        <f t="shared" si="0"/>
        <v>1620.52779</v>
      </c>
      <c r="G34" s="148">
        <f t="shared" si="0"/>
        <v>1620.52779</v>
      </c>
      <c r="H34" s="112">
        <f t="shared" si="0"/>
        <v>0</v>
      </c>
      <c r="I34" s="148">
        <f t="shared" si="0"/>
        <v>1620.52779</v>
      </c>
      <c r="J34" s="148">
        <f t="shared" si="0"/>
        <v>1620.52779</v>
      </c>
      <c r="K34" s="112">
        <f>H34-E34</f>
        <v>0</v>
      </c>
      <c r="L34" s="112">
        <f>F34-I34</f>
        <v>0</v>
      </c>
      <c r="M34" s="112">
        <f>J34-G34</f>
        <v>0</v>
      </c>
      <c r="N34" s="382"/>
      <c r="O34" s="382"/>
      <c r="P34" s="382"/>
    </row>
    <row r="35" spans="1:16" s="86" customFormat="1" ht="18">
      <c r="A35" s="89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4" s="86" customFormat="1" ht="18">
      <c r="A36" s="94" t="s">
        <v>28</v>
      </c>
      <c r="B36" s="383" t="s">
        <v>150</v>
      </c>
      <c r="C36" s="383"/>
      <c r="D36" s="383"/>
      <c r="E36" s="383"/>
      <c r="F36" s="383"/>
      <c r="G36" s="383"/>
      <c r="H36" s="383"/>
      <c r="I36" s="383"/>
      <c r="J36" s="383"/>
      <c r="K36" s="383"/>
      <c r="L36" s="115"/>
      <c r="M36" s="115"/>
      <c r="N36" s="115"/>
    </row>
    <row r="37" spans="1:14" s="86" customFormat="1" ht="18">
      <c r="A37" s="94"/>
      <c r="B37" s="114"/>
      <c r="C37" s="114"/>
      <c r="D37" s="114"/>
      <c r="E37" s="114"/>
      <c r="F37" s="114"/>
      <c r="G37" s="114"/>
      <c r="H37" s="114"/>
      <c r="I37" s="114"/>
      <c r="J37" s="114"/>
      <c r="K37" s="99" t="s">
        <v>38</v>
      </c>
      <c r="L37" s="115"/>
      <c r="M37" s="115"/>
      <c r="N37" s="115"/>
    </row>
    <row r="38" spans="1:16" s="105" customFormat="1" ht="40.5" customHeight="1">
      <c r="A38" s="116"/>
      <c r="B38" s="345" t="s">
        <v>151</v>
      </c>
      <c r="C38" s="345"/>
      <c r="D38" s="345"/>
      <c r="E38" s="361" t="s">
        <v>61</v>
      </c>
      <c r="F38" s="362"/>
      <c r="G38" s="363"/>
      <c r="H38" s="361" t="s">
        <v>72</v>
      </c>
      <c r="I38" s="362"/>
      <c r="J38" s="363"/>
      <c r="K38" s="347" t="s">
        <v>60</v>
      </c>
      <c r="L38" s="348"/>
      <c r="M38" s="349"/>
      <c r="N38" s="339" t="s">
        <v>149</v>
      </c>
      <c r="O38" s="340"/>
      <c r="P38" s="341"/>
    </row>
    <row r="39" spans="1:16" s="105" customFormat="1" ht="30.75">
      <c r="A39" s="116"/>
      <c r="B39" s="345"/>
      <c r="C39" s="345"/>
      <c r="D39" s="345"/>
      <c r="E39" s="104" t="s">
        <v>15</v>
      </c>
      <c r="F39" s="104" t="s">
        <v>16</v>
      </c>
      <c r="G39" s="104" t="s">
        <v>5</v>
      </c>
      <c r="H39" s="104" t="s">
        <v>15</v>
      </c>
      <c r="I39" s="104" t="s">
        <v>16</v>
      </c>
      <c r="J39" s="104" t="s">
        <v>5</v>
      </c>
      <c r="K39" s="104" t="s">
        <v>15</v>
      </c>
      <c r="L39" s="104" t="s">
        <v>16</v>
      </c>
      <c r="M39" s="104" t="s">
        <v>5</v>
      </c>
      <c r="N39" s="342"/>
      <c r="O39" s="343"/>
      <c r="P39" s="344"/>
    </row>
    <row r="40" spans="1:16" s="86" customFormat="1" ht="16.5" customHeight="1">
      <c r="A40" s="94"/>
      <c r="B40" s="346">
        <v>1</v>
      </c>
      <c r="C40" s="346"/>
      <c r="D40" s="346"/>
      <c r="E40" s="117">
        <v>2</v>
      </c>
      <c r="F40" s="117">
        <v>3</v>
      </c>
      <c r="G40" s="117">
        <v>4</v>
      </c>
      <c r="H40" s="117">
        <v>5</v>
      </c>
      <c r="I40" s="117">
        <v>6</v>
      </c>
      <c r="J40" s="117">
        <v>7</v>
      </c>
      <c r="K40" s="117">
        <v>8</v>
      </c>
      <c r="L40" s="117">
        <v>9</v>
      </c>
      <c r="M40" s="117">
        <v>10</v>
      </c>
      <c r="N40" s="336">
        <v>11</v>
      </c>
      <c r="O40" s="337"/>
      <c r="P40" s="338"/>
    </row>
    <row r="41" spans="1:16" s="86" customFormat="1" ht="30" customHeight="1" hidden="1">
      <c r="A41" s="94"/>
      <c r="B41" s="360"/>
      <c r="C41" s="360"/>
      <c r="D41" s="360"/>
      <c r="E41" s="118"/>
      <c r="F41" s="118"/>
      <c r="G41" s="118"/>
      <c r="H41" s="118"/>
      <c r="I41" s="118"/>
      <c r="J41" s="118"/>
      <c r="K41" s="118"/>
      <c r="L41" s="118"/>
      <c r="M41" s="118"/>
      <c r="N41" s="364"/>
      <c r="O41" s="365"/>
      <c r="P41" s="366"/>
    </row>
    <row r="42" spans="1:16" s="86" customFormat="1" ht="39" customHeight="1" hidden="1">
      <c r="A42" s="94"/>
      <c r="B42" s="360"/>
      <c r="C42" s="360"/>
      <c r="D42" s="360"/>
      <c r="E42" s="119"/>
      <c r="F42" s="118"/>
      <c r="G42" s="119"/>
      <c r="H42" s="119"/>
      <c r="I42" s="118"/>
      <c r="J42" s="119">
        <f>H42+I42</f>
        <v>0</v>
      </c>
      <c r="K42" s="119">
        <f>H42-E42</f>
        <v>0</v>
      </c>
      <c r="L42" s="118">
        <v>0</v>
      </c>
      <c r="M42" s="119">
        <f>K42+L42</f>
        <v>0</v>
      </c>
      <c r="N42" s="350"/>
      <c r="O42" s="351"/>
      <c r="P42" s="352"/>
    </row>
    <row r="43" spans="1:16" s="86" customFormat="1" ht="18">
      <c r="A43" s="94"/>
      <c r="B43" s="360"/>
      <c r="C43" s="360"/>
      <c r="D43" s="360"/>
      <c r="E43" s="118">
        <v>0</v>
      </c>
      <c r="F43" s="118">
        <v>0</v>
      </c>
      <c r="G43" s="118">
        <f>E43+F43</f>
        <v>0</v>
      </c>
      <c r="H43" s="118">
        <v>0</v>
      </c>
      <c r="I43" s="118">
        <v>0</v>
      </c>
      <c r="J43" s="118">
        <f>H43+I43</f>
        <v>0</v>
      </c>
      <c r="K43" s="118">
        <f>E43-H43</f>
        <v>0</v>
      </c>
      <c r="L43" s="118">
        <v>0</v>
      </c>
      <c r="M43" s="118">
        <f>K43+L43</f>
        <v>0</v>
      </c>
      <c r="N43" s="353"/>
      <c r="O43" s="354"/>
      <c r="P43" s="355"/>
    </row>
    <row r="44" spans="1:16" s="86" customFormat="1" ht="24" customHeight="1">
      <c r="A44" s="94"/>
      <c r="B44" s="359" t="s">
        <v>41</v>
      </c>
      <c r="C44" s="359"/>
      <c r="D44" s="359"/>
      <c r="E44" s="118">
        <v>0</v>
      </c>
      <c r="F44" s="118">
        <v>0</v>
      </c>
      <c r="G44" s="118">
        <f>E44+F44</f>
        <v>0</v>
      </c>
      <c r="H44" s="118">
        <v>0</v>
      </c>
      <c r="I44" s="118">
        <v>0</v>
      </c>
      <c r="J44" s="118">
        <f>H44+I44</f>
        <v>0</v>
      </c>
      <c r="K44" s="118">
        <f>E44-H44</f>
        <v>0</v>
      </c>
      <c r="L44" s="118">
        <v>0</v>
      </c>
      <c r="M44" s="118">
        <f>K44+L44</f>
        <v>0</v>
      </c>
      <c r="N44" s="356"/>
      <c r="O44" s="357"/>
      <c r="P44" s="358"/>
    </row>
    <row r="45" spans="1:16" s="86" customFormat="1" ht="18">
      <c r="A45" s="94"/>
      <c r="B45" s="360" t="s">
        <v>73</v>
      </c>
      <c r="C45" s="360"/>
      <c r="D45" s="360"/>
      <c r="E45" s="118">
        <v>0</v>
      </c>
      <c r="F45" s="118">
        <v>0</v>
      </c>
      <c r="G45" s="118">
        <f>E45+F45</f>
        <v>0</v>
      </c>
      <c r="H45" s="118">
        <v>0</v>
      </c>
      <c r="I45" s="118">
        <v>0</v>
      </c>
      <c r="J45" s="118">
        <f>H45+I45</f>
        <v>0</v>
      </c>
      <c r="K45" s="118">
        <f>E45-H45</f>
        <v>0</v>
      </c>
      <c r="L45" s="118">
        <v>0</v>
      </c>
      <c r="M45" s="118">
        <f>K45+L45</f>
        <v>0</v>
      </c>
      <c r="N45" s="224" t="s">
        <v>47</v>
      </c>
      <c r="O45" s="225"/>
      <c r="P45" s="226"/>
    </row>
    <row r="46" spans="1:14" s="86" customFormat="1" ht="18">
      <c r="A46" s="94"/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15"/>
      <c r="M46" s="115"/>
      <c r="N46" s="115"/>
    </row>
    <row r="47" spans="1:2" s="86" customFormat="1" ht="18">
      <c r="A47" s="89" t="s">
        <v>29</v>
      </c>
      <c r="B47" s="86" t="s">
        <v>74</v>
      </c>
    </row>
    <row r="48" s="99" customFormat="1" ht="15">
      <c r="A48" s="122"/>
    </row>
    <row r="49" spans="1:12" s="99" customFormat="1" ht="46.5" customHeight="1">
      <c r="A49" s="104" t="s">
        <v>3</v>
      </c>
      <c r="B49" s="104" t="s">
        <v>63</v>
      </c>
      <c r="C49" s="104" t="s">
        <v>17</v>
      </c>
      <c r="D49" s="104" t="s">
        <v>18</v>
      </c>
      <c r="E49" s="347" t="s">
        <v>19</v>
      </c>
      <c r="F49" s="349"/>
      <c r="G49" s="347" t="s">
        <v>61</v>
      </c>
      <c r="H49" s="349"/>
      <c r="I49" s="347" t="s">
        <v>75</v>
      </c>
      <c r="J49" s="348"/>
      <c r="K49" s="104" t="s">
        <v>60</v>
      </c>
      <c r="L49" s="123"/>
    </row>
    <row r="50" spans="1:12" s="99" customFormat="1" ht="15.75">
      <c r="A50" s="156" t="s">
        <v>208</v>
      </c>
      <c r="B50" s="124"/>
      <c r="C50" s="159" t="s">
        <v>206</v>
      </c>
      <c r="D50" s="331"/>
      <c r="E50" s="332"/>
      <c r="F50" s="332"/>
      <c r="G50" s="332"/>
      <c r="H50" s="332"/>
      <c r="I50" s="332"/>
      <c r="J50" s="332"/>
      <c r="K50" s="333"/>
      <c r="L50" s="126"/>
    </row>
    <row r="51" spans="1:12" s="99" customFormat="1" ht="54.75" customHeight="1">
      <c r="A51" s="150"/>
      <c r="B51" s="83"/>
      <c r="C51" s="134" t="s">
        <v>209</v>
      </c>
      <c r="D51" s="101" t="s">
        <v>48</v>
      </c>
      <c r="E51" s="377"/>
      <c r="F51" s="377"/>
      <c r="G51" s="329">
        <v>1</v>
      </c>
      <c r="H51" s="330"/>
      <c r="I51" s="329">
        <v>1</v>
      </c>
      <c r="J51" s="330"/>
      <c r="K51" s="160" t="s">
        <v>47</v>
      </c>
      <c r="L51" s="126"/>
    </row>
    <row r="52" spans="1:12" s="99" customFormat="1" ht="15.75" customHeight="1">
      <c r="A52" s="322" t="s">
        <v>192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3"/>
      <c r="L52" s="126"/>
    </row>
    <row r="53" spans="1:12" s="99" customFormat="1" ht="15.75" customHeight="1">
      <c r="A53" s="125">
        <v>2</v>
      </c>
      <c r="B53" s="125"/>
      <c r="C53" s="158" t="s">
        <v>191</v>
      </c>
      <c r="D53" s="125"/>
      <c r="E53" s="322"/>
      <c r="F53" s="323"/>
      <c r="G53" s="322"/>
      <c r="H53" s="323"/>
      <c r="I53" s="322"/>
      <c r="J53" s="323"/>
      <c r="K53" s="125"/>
      <c r="L53" s="126"/>
    </row>
    <row r="54" spans="1:12" s="99" customFormat="1" ht="33.75" customHeight="1">
      <c r="A54" s="125"/>
      <c r="B54" s="125"/>
      <c r="C54" s="140" t="s">
        <v>210</v>
      </c>
      <c r="D54" s="125" t="s">
        <v>211</v>
      </c>
      <c r="E54" s="322"/>
      <c r="F54" s="323"/>
      <c r="G54" s="322">
        <v>1</v>
      </c>
      <c r="H54" s="323"/>
      <c r="I54" s="322">
        <v>1</v>
      </c>
      <c r="J54" s="323"/>
      <c r="K54" s="125" t="s">
        <v>47</v>
      </c>
      <c r="L54" s="126"/>
    </row>
    <row r="55" spans="1:12" s="99" customFormat="1" ht="30" customHeight="1">
      <c r="A55" s="125"/>
      <c r="B55" s="125"/>
      <c r="C55" s="140" t="s">
        <v>213</v>
      </c>
      <c r="D55" s="125" t="s">
        <v>212</v>
      </c>
      <c r="E55" s="322"/>
      <c r="F55" s="323"/>
      <c r="G55" s="322">
        <v>99.82</v>
      </c>
      <c r="H55" s="323"/>
      <c r="I55" s="322">
        <v>99.82</v>
      </c>
      <c r="J55" s="323"/>
      <c r="K55" s="125" t="s">
        <v>47</v>
      </c>
      <c r="L55" s="126"/>
    </row>
    <row r="56" spans="1:12" s="99" customFormat="1" ht="15">
      <c r="A56" s="157" t="s">
        <v>216</v>
      </c>
      <c r="B56" s="127"/>
      <c r="C56" s="158" t="s">
        <v>193</v>
      </c>
      <c r="D56" s="331"/>
      <c r="E56" s="332"/>
      <c r="F56" s="332"/>
      <c r="G56" s="332"/>
      <c r="H56" s="332"/>
      <c r="I56" s="332"/>
      <c r="J56" s="332"/>
      <c r="K56" s="333"/>
      <c r="L56" s="126"/>
    </row>
    <row r="57" spans="1:12" s="99" customFormat="1" ht="48" customHeight="1">
      <c r="A57" s="150"/>
      <c r="B57" s="83"/>
      <c r="C57" s="127" t="s">
        <v>214</v>
      </c>
      <c r="D57" s="125" t="s">
        <v>194</v>
      </c>
      <c r="E57" s="334" t="s">
        <v>215</v>
      </c>
      <c r="F57" s="335"/>
      <c r="G57" s="326">
        <v>10823</v>
      </c>
      <c r="H57" s="327"/>
      <c r="I57" s="326">
        <v>10823</v>
      </c>
      <c r="J57" s="327"/>
      <c r="K57" s="161" t="s">
        <v>47</v>
      </c>
      <c r="L57" s="126"/>
    </row>
    <row r="58" spans="1:12" s="99" customFormat="1" ht="18" customHeight="1">
      <c r="A58" s="151"/>
      <c r="B58" s="328" t="s">
        <v>192</v>
      </c>
      <c r="C58" s="328"/>
      <c r="D58" s="328"/>
      <c r="E58" s="328"/>
      <c r="F58" s="328"/>
      <c r="G58" s="328"/>
      <c r="H58" s="328"/>
      <c r="I58" s="328"/>
      <c r="J58" s="328"/>
      <c r="K58" s="323"/>
      <c r="L58" s="126"/>
    </row>
    <row r="59" spans="1:12" s="99" customFormat="1" ht="15">
      <c r="A59" s="157" t="s">
        <v>217</v>
      </c>
      <c r="B59" s="127"/>
      <c r="C59" s="158" t="s">
        <v>195</v>
      </c>
      <c r="D59" s="331"/>
      <c r="E59" s="332"/>
      <c r="F59" s="332"/>
      <c r="G59" s="332"/>
      <c r="H59" s="332"/>
      <c r="I59" s="332"/>
      <c r="J59" s="332"/>
      <c r="K59" s="333"/>
      <c r="L59" s="126"/>
    </row>
    <row r="60" spans="1:12" s="99" customFormat="1" ht="41.25">
      <c r="A60" s="150"/>
      <c r="B60" s="83"/>
      <c r="C60" s="127" t="s">
        <v>196</v>
      </c>
      <c r="D60" s="125" t="s">
        <v>78</v>
      </c>
      <c r="E60" s="391" t="s">
        <v>160</v>
      </c>
      <c r="F60" s="391"/>
      <c r="G60" s="391">
        <v>100</v>
      </c>
      <c r="H60" s="391"/>
      <c r="I60" s="391">
        <v>100</v>
      </c>
      <c r="J60" s="391"/>
      <c r="K60" s="125" t="s">
        <v>47</v>
      </c>
      <c r="L60" s="126"/>
    </row>
    <row r="61" spans="1:12" s="99" customFormat="1" ht="15.75" customHeight="1">
      <c r="A61" s="322" t="s">
        <v>192</v>
      </c>
      <c r="B61" s="328"/>
      <c r="C61" s="328"/>
      <c r="D61" s="328"/>
      <c r="E61" s="328"/>
      <c r="F61" s="328"/>
      <c r="G61" s="328"/>
      <c r="H61" s="328"/>
      <c r="I61" s="328"/>
      <c r="J61" s="328"/>
      <c r="K61" s="323"/>
      <c r="L61" s="126"/>
    </row>
    <row r="62" spans="1:12" s="99" customFormat="1" ht="39" customHeight="1">
      <c r="A62" s="392" t="s">
        <v>218</v>
      </c>
      <c r="B62" s="393"/>
      <c r="C62" s="393"/>
      <c r="D62" s="393"/>
      <c r="E62" s="393"/>
      <c r="F62" s="393"/>
      <c r="G62" s="393"/>
      <c r="H62" s="393"/>
      <c r="I62" s="393"/>
      <c r="J62" s="393"/>
      <c r="K62" s="394"/>
      <c r="L62" s="126"/>
    </row>
    <row r="63" spans="1:12" s="99" customFormat="1" ht="16.5" customHeight="1">
      <c r="A63" s="122"/>
      <c r="L63" s="126"/>
    </row>
    <row r="64" spans="1:2" s="86" customFormat="1" ht="18">
      <c r="A64" s="89" t="s">
        <v>30</v>
      </c>
      <c r="B64" s="86" t="s">
        <v>152</v>
      </c>
    </row>
    <row r="65" spans="1:15" s="99" customFormat="1" ht="15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O65" s="99" t="s">
        <v>4</v>
      </c>
    </row>
    <row r="66" spans="1:15" s="131" customFormat="1" ht="12.75" customHeight="1">
      <c r="A66" s="403" t="s">
        <v>10</v>
      </c>
      <c r="B66" s="380" t="s">
        <v>63</v>
      </c>
      <c r="C66" s="380" t="s">
        <v>11</v>
      </c>
      <c r="D66" s="396" t="s">
        <v>42</v>
      </c>
      <c r="E66" s="397"/>
      <c r="F66" s="398"/>
      <c r="G66" s="396" t="s">
        <v>153</v>
      </c>
      <c r="H66" s="397"/>
      <c r="I66" s="398"/>
      <c r="J66" s="396" t="s">
        <v>154</v>
      </c>
      <c r="K66" s="397"/>
      <c r="L66" s="398"/>
      <c r="M66" s="396" t="s">
        <v>155</v>
      </c>
      <c r="N66" s="397"/>
      <c r="O66" s="398"/>
    </row>
    <row r="67" spans="1:15" s="131" customFormat="1" ht="15.75" customHeight="1">
      <c r="A67" s="403"/>
      <c r="B67" s="395"/>
      <c r="C67" s="395"/>
      <c r="D67" s="399"/>
      <c r="E67" s="400"/>
      <c r="F67" s="401"/>
      <c r="G67" s="399"/>
      <c r="H67" s="400"/>
      <c r="I67" s="401"/>
      <c r="J67" s="399"/>
      <c r="K67" s="400"/>
      <c r="L67" s="401"/>
      <c r="M67" s="399"/>
      <c r="N67" s="400"/>
      <c r="O67" s="401"/>
    </row>
    <row r="68" spans="1:15" s="131" customFormat="1" ht="15" customHeight="1">
      <c r="A68" s="403"/>
      <c r="B68" s="395"/>
      <c r="C68" s="395"/>
      <c r="D68" s="132" t="s">
        <v>15</v>
      </c>
      <c r="E68" s="132" t="s">
        <v>16</v>
      </c>
      <c r="F68" s="133" t="s">
        <v>5</v>
      </c>
      <c r="G68" s="127" t="s">
        <v>15</v>
      </c>
      <c r="H68" s="127" t="s">
        <v>16</v>
      </c>
      <c r="I68" s="134" t="s">
        <v>5</v>
      </c>
      <c r="J68" s="127" t="s">
        <v>15</v>
      </c>
      <c r="K68" s="127" t="s">
        <v>16</v>
      </c>
      <c r="L68" s="134" t="s">
        <v>5</v>
      </c>
      <c r="M68" s="127" t="s">
        <v>15</v>
      </c>
      <c r="N68" s="127" t="s">
        <v>16</v>
      </c>
      <c r="O68" s="134" t="s">
        <v>5</v>
      </c>
    </row>
    <row r="69" spans="1:15" s="136" customFormat="1" ht="13.5">
      <c r="A69" s="125">
        <v>1</v>
      </c>
      <c r="B69" s="125">
        <v>2</v>
      </c>
      <c r="C69" s="125">
        <v>3</v>
      </c>
      <c r="D69" s="125">
        <v>4</v>
      </c>
      <c r="E69" s="125">
        <v>5</v>
      </c>
      <c r="F69" s="125">
        <v>6</v>
      </c>
      <c r="G69" s="125">
        <v>7</v>
      </c>
      <c r="H69" s="125">
        <v>8</v>
      </c>
      <c r="I69" s="125">
        <v>9</v>
      </c>
      <c r="J69" s="125">
        <v>10</v>
      </c>
      <c r="K69" s="125">
        <v>11</v>
      </c>
      <c r="L69" s="125">
        <v>12</v>
      </c>
      <c r="M69" s="125">
        <v>13</v>
      </c>
      <c r="N69" s="135">
        <v>14</v>
      </c>
      <c r="O69" s="135">
        <v>15</v>
      </c>
    </row>
    <row r="70" spans="1:15" s="136" customFormat="1" ht="13.5">
      <c r="A70" s="125"/>
      <c r="B70" s="125"/>
      <c r="C70" s="125" t="s">
        <v>68</v>
      </c>
      <c r="D70" s="125"/>
      <c r="E70" s="125"/>
      <c r="F70" s="125"/>
      <c r="G70" s="125"/>
      <c r="H70" s="125"/>
      <c r="I70" s="125"/>
      <c r="J70" s="125"/>
      <c r="K70" s="125"/>
      <c r="L70" s="125"/>
      <c r="M70" s="128"/>
      <c r="N70" s="129"/>
      <c r="O70" s="135"/>
    </row>
    <row r="71" spans="1:15" s="131" customFormat="1" ht="13.5">
      <c r="A71" s="137"/>
      <c r="B71" s="138"/>
      <c r="C71" s="138" t="s">
        <v>69</v>
      </c>
      <c r="D71" s="125" t="s">
        <v>47</v>
      </c>
      <c r="E71" s="125" t="s">
        <v>47</v>
      </c>
      <c r="F71" s="125" t="s">
        <v>47</v>
      </c>
      <c r="G71" s="125" t="s">
        <v>47</v>
      </c>
      <c r="H71" s="125" t="s">
        <v>47</v>
      </c>
      <c r="I71" s="125" t="s">
        <v>47</v>
      </c>
      <c r="J71" s="125" t="s">
        <v>47</v>
      </c>
      <c r="K71" s="125" t="s">
        <v>47</v>
      </c>
      <c r="L71" s="125" t="s">
        <v>47</v>
      </c>
      <c r="M71" s="125" t="s">
        <v>47</v>
      </c>
      <c r="N71" s="125" t="s">
        <v>47</v>
      </c>
      <c r="O71" s="139"/>
    </row>
    <row r="72" spans="1:15" s="131" customFormat="1" ht="13.5">
      <c r="A72" s="137"/>
      <c r="B72" s="140"/>
      <c r="C72" s="140" t="s">
        <v>43</v>
      </c>
      <c r="D72" s="125" t="s">
        <v>47</v>
      </c>
      <c r="E72" s="125" t="s">
        <v>47</v>
      </c>
      <c r="F72" s="125" t="s">
        <v>47</v>
      </c>
      <c r="G72" s="125" t="s">
        <v>47</v>
      </c>
      <c r="H72" s="125" t="s">
        <v>47</v>
      </c>
      <c r="I72" s="125" t="s">
        <v>47</v>
      </c>
      <c r="J72" s="125" t="s">
        <v>47</v>
      </c>
      <c r="K72" s="125" t="s">
        <v>47</v>
      </c>
      <c r="L72" s="125" t="s">
        <v>47</v>
      </c>
      <c r="M72" s="125" t="s">
        <v>47</v>
      </c>
      <c r="N72" s="125" t="s">
        <v>47</v>
      </c>
      <c r="O72" s="139"/>
    </row>
    <row r="73" spans="1:15" s="131" customFormat="1" ht="13.5">
      <c r="A73" s="130"/>
      <c r="B73" s="140"/>
      <c r="C73" s="140" t="s">
        <v>13</v>
      </c>
      <c r="D73" s="125" t="s">
        <v>45</v>
      </c>
      <c r="E73" s="125" t="s">
        <v>47</v>
      </c>
      <c r="F73" s="125" t="s">
        <v>47</v>
      </c>
      <c r="G73" s="125" t="s">
        <v>45</v>
      </c>
      <c r="H73" s="125" t="s">
        <v>47</v>
      </c>
      <c r="I73" s="125" t="s">
        <v>47</v>
      </c>
      <c r="J73" s="125" t="s">
        <v>45</v>
      </c>
      <c r="K73" s="125" t="s">
        <v>47</v>
      </c>
      <c r="L73" s="125" t="s">
        <v>47</v>
      </c>
      <c r="M73" s="125" t="s">
        <v>47</v>
      </c>
      <c r="N73" s="125" t="s">
        <v>47</v>
      </c>
      <c r="O73" s="139"/>
    </row>
    <row r="74" spans="1:15" s="131" customFormat="1" ht="13.5">
      <c r="A74" s="130"/>
      <c r="B74" s="140"/>
      <c r="C74" s="140" t="s">
        <v>41</v>
      </c>
      <c r="D74" s="125" t="s">
        <v>47</v>
      </c>
      <c r="E74" s="125" t="s">
        <v>47</v>
      </c>
      <c r="F74" s="125" t="s">
        <v>47</v>
      </c>
      <c r="G74" s="125" t="s">
        <v>47</v>
      </c>
      <c r="H74" s="125" t="s">
        <v>47</v>
      </c>
      <c r="I74" s="125" t="s">
        <v>47</v>
      </c>
      <c r="J74" s="125" t="s">
        <v>47</v>
      </c>
      <c r="K74" s="125" t="s">
        <v>47</v>
      </c>
      <c r="L74" s="125" t="s">
        <v>47</v>
      </c>
      <c r="M74" s="125" t="s">
        <v>47</v>
      </c>
      <c r="N74" s="125" t="s">
        <v>47</v>
      </c>
      <c r="O74" s="139"/>
    </row>
    <row r="75" spans="1:15" s="131" customFormat="1" ht="15" customHeight="1">
      <c r="A75" s="130"/>
      <c r="B75" s="141"/>
      <c r="C75" s="405" t="s">
        <v>76</v>
      </c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7"/>
    </row>
    <row r="76" spans="1:15" s="131" customFormat="1" ht="13.5">
      <c r="A76" s="130"/>
      <c r="B76" s="138"/>
      <c r="C76" s="138" t="s">
        <v>70</v>
      </c>
      <c r="D76" s="125" t="s">
        <v>47</v>
      </c>
      <c r="E76" s="125" t="s">
        <v>47</v>
      </c>
      <c r="F76" s="125" t="s">
        <v>47</v>
      </c>
      <c r="G76" s="125" t="s">
        <v>47</v>
      </c>
      <c r="H76" s="125" t="s">
        <v>47</v>
      </c>
      <c r="I76" s="125" t="s">
        <v>47</v>
      </c>
      <c r="J76" s="125" t="s">
        <v>47</v>
      </c>
      <c r="K76" s="125" t="s">
        <v>47</v>
      </c>
      <c r="L76" s="125" t="s">
        <v>47</v>
      </c>
      <c r="M76" s="125" t="s">
        <v>47</v>
      </c>
      <c r="N76" s="125" t="s">
        <v>47</v>
      </c>
      <c r="O76" s="139"/>
    </row>
    <row r="77" spans="1:15" s="131" customFormat="1" ht="13.5">
      <c r="A77" s="130"/>
      <c r="B77" s="140"/>
      <c r="C77" s="140" t="s">
        <v>41</v>
      </c>
      <c r="D77" s="125" t="s">
        <v>47</v>
      </c>
      <c r="E77" s="125" t="s">
        <v>47</v>
      </c>
      <c r="F77" s="125" t="s">
        <v>47</v>
      </c>
      <c r="G77" s="125" t="s">
        <v>47</v>
      </c>
      <c r="H77" s="125" t="s">
        <v>47</v>
      </c>
      <c r="I77" s="125" t="s">
        <v>47</v>
      </c>
      <c r="J77" s="125" t="s">
        <v>47</v>
      </c>
      <c r="K77" s="125" t="s">
        <v>47</v>
      </c>
      <c r="L77" s="125" t="s">
        <v>47</v>
      </c>
      <c r="M77" s="125" t="s">
        <v>47</v>
      </c>
      <c r="N77" s="125" t="s">
        <v>47</v>
      </c>
      <c r="O77" s="139"/>
    </row>
    <row r="78" spans="1:15" s="131" customFormat="1" ht="13.5">
      <c r="A78" s="130"/>
      <c r="B78" s="140"/>
      <c r="C78" s="140" t="s">
        <v>44</v>
      </c>
      <c r="D78" s="125" t="s">
        <v>47</v>
      </c>
      <c r="E78" s="125" t="s">
        <v>47</v>
      </c>
      <c r="F78" s="125" t="s">
        <v>47</v>
      </c>
      <c r="G78" s="125" t="s">
        <v>47</v>
      </c>
      <c r="H78" s="125" t="s">
        <v>47</v>
      </c>
      <c r="I78" s="125" t="s">
        <v>47</v>
      </c>
      <c r="J78" s="125" t="s">
        <v>47</v>
      </c>
      <c r="K78" s="125" t="s">
        <v>47</v>
      </c>
      <c r="L78" s="125" t="s">
        <v>47</v>
      </c>
      <c r="M78" s="125" t="s">
        <v>47</v>
      </c>
      <c r="N78" s="125" t="s">
        <v>47</v>
      </c>
      <c r="O78" s="139"/>
    </row>
    <row r="80" spans="1:14" s="99" customFormat="1" ht="18">
      <c r="A80" s="142"/>
      <c r="B80" s="408" t="s">
        <v>156</v>
      </c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</row>
    <row r="81" spans="1:14" s="99" customFormat="1" ht="18">
      <c r="A81" s="142"/>
      <c r="B81" s="408" t="s">
        <v>157</v>
      </c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</row>
    <row r="82" spans="1:14" s="99" customFormat="1" ht="18">
      <c r="A82" s="142"/>
      <c r="B82" s="408" t="s">
        <v>158</v>
      </c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</row>
    <row r="83" spans="1:14" s="99" customFormat="1" ht="18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</row>
    <row r="84" spans="1:14" s="99" customFormat="1" ht="18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</row>
    <row r="85" spans="1:10" s="86" customFormat="1" ht="18.75" customHeight="1">
      <c r="A85" s="324" t="s">
        <v>197</v>
      </c>
      <c r="B85" s="324"/>
      <c r="C85" s="324"/>
      <c r="I85" s="409" t="s">
        <v>198</v>
      </c>
      <c r="J85" s="409"/>
    </row>
    <row r="86" spans="1:10" ht="18">
      <c r="A86" s="324"/>
      <c r="B86" s="324"/>
      <c r="C86" s="324"/>
      <c r="E86" s="143"/>
      <c r="I86" s="404" t="s">
        <v>32</v>
      </c>
      <c r="J86" s="404"/>
    </row>
    <row r="87" spans="1:10" ht="18">
      <c r="A87" s="98"/>
      <c r="B87" s="98"/>
      <c r="C87" s="98"/>
      <c r="D87" s="98"/>
      <c r="E87" s="144" t="s">
        <v>31</v>
      </c>
      <c r="G87" s="144"/>
      <c r="I87" s="145"/>
      <c r="J87" s="145"/>
    </row>
    <row r="88" spans="1:7" ht="18">
      <c r="A88" s="89"/>
      <c r="G88" s="87"/>
    </row>
    <row r="89" spans="1:10" ht="54.75" customHeight="1">
      <c r="A89" s="325" t="s">
        <v>199</v>
      </c>
      <c r="B89" s="325"/>
      <c r="C89" s="325"/>
      <c r="D89" s="92"/>
      <c r="E89" s="152"/>
      <c r="I89" s="409" t="s">
        <v>200</v>
      </c>
      <c r="J89" s="409"/>
    </row>
    <row r="90" spans="1:10" ht="18">
      <c r="A90" s="410"/>
      <c r="B90" s="410"/>
      <c r="C90" s="410"/>
      <c r="D90" s="410"/>
      <c r="E90" s="144" t="s">
        <v>31</v>
      </c>
      <c r="I90" s="404" t="s">
        <v>32</v>
      </c>
      <c r="J90" s="404"/>
    </row>
  </sheetData>
  <sheetProtection/>
  <mergeCells count="89">
    <mergeCell ref="I89:J89"/>
    <mergeCell ref="A90:D90"/>
    <mergeCell ref="I90:J90"/>
    <mergeCell ref="I85:J85"/>
    <mergeCell ref="I86:J86"/>
    <mergeCell ref="M66:O67"/>
    <mergeCell ref="C75:O75"/>
    <mergeCell ref="B80:N80"/>
    <mergeCell ref="B81:N81"/>
    <mergeCell ref="B82:N82"/>
    <mergeCell ref="B66:B68"/>
    <mergeCell ref="I60:J60"/>
    <mergeCell ref="A62:K62"/>
    <mergeCell ref="C66:C68"/>
    <mergeCell ref="D66:F67"/>
    <mergeCell ref="G66:I67"/>
    <mergeCell ref="J66:L67"/>
    <mergeCell ref="A65:M65"/>
    <mergeCell ref="A66:A68"/>
    <mergeCell ref="E49:F49"/>
    <mergeCell ref="G49:H49"/>
    <mergeCell ref="I49:J49"/>
    <mergeCell ref="I51:J51"/>
    <mergeCell ref="E60:F60"/>
    <mergeCell ref="G60:H60"/>
    <mergeCell ref="A52:K52"/>
    <mergeCell ref="E51:F51"/>
    <mergeCell ref="D50:K50"/>
    <mergeCell ref="I53:J53"/>
    <mergeCell ref="H19:J19"/>
    <mergeCell ref="N28:P28"/>
    <mergeCell ref="N34:P34"/>
    <mergeCell ref="B36:K36"/>
    <mergeCell ref="N32:P32"/>
    <mergeCell ref="N33:P33"/>
    <mergeCell ref="N29:P31"/>
    <mergeCell ref="B19:D19"/>
    <mergeCell ref="C15:M15"/>
    <mergeCell ref="A26:A27"/>
    <mergeCell ref="B26:B27"/>
    <mergeCell ref="C26:C27"/>
    <mergeCell ref="D26:D27"/>
    <mergeCell ref="E26:G26"/>
    <mergeCell ref="H26:J26"/>
    <mergeCell ref="E19:G19"/>
    <mergeCell ref="K26:M26"/>
    <mergeCell ref="B11:M11"/>
    <mergeCell ref="B12:M12"/>
    <mergeCell ref="B13:M13"/>
    <mergeCell ref="B14:M14"/>
    <mergeCell ref="A6:M6"/>
    <mergeCell ref="A7:M7"/>
    <mergeCell ref="B9:M9"/>
    <mergeCell ref="B10:M10"/>
    <mergeCell ref="B24:P24"/>
    <mergeCell ref="N26:P27"/>
    <mergeCell ref="N45:P45"/>
    <mergeCell ref="B44:D44"/>
    <mergeCell ref="B45:D45"/>
    <mergeCell ref="E38:G38"/>
    <mergeCell ref="H38:J38"/>
    <mergeCell ref="B41:D41"/>
    <mergeCell ref="B43:D43"/>
    <mergeCell ref="N41:P41"/>
    <mergeCell ref="N40:P40"/>
    <mergeCell ref="N38:P39"/>
    <mergeCell ref="B38:D39"/>
    <mergeCell ref="B40:D40"/>
    <mergeCell ref="K38:M38"/>
    <mergeCell ref="N42:P44"/>
    <mergeCell ref="B42:D42"/>
    <mergeCell ref="A85:C86"/>
    <mergeCell ref="A89:C89"/>
    <mergeCell ref="G57:H57"/>
    <mergeCell ref="A61:K61"/>
    <mergeCell ref="B58:K58"/>
    <mergeCell ref="G51:H51"/>
    <mergeCell ref="D56:K56"/>
    <mergeCell ref="D59:K59"/>
    <mergeCell ref="E57:F57"/>
    <mergeCell ref="I57:J57"/>
    <mergeCell ref="I55:J55"/>
    <mergeCell ref="E54:F54"/>
    <mergeCell ref="E53:F53"/>
    <mergeCell ref="G53:H53"/>
    <mergeCell ref="G54:H54"/>
    <mergeCell ref="E55:F55"/>
    <mergeCell ref="G55:H55"/>
    <mergeCell ref="I54:J54"/>
  </mergeCells>
  <hyperlinks>
    <hyperlink ref="J4" r:id="rId1" display="http://zakon4.rada.gov.ua/laws/show/z2023-12/paran124#n124"/>
  </hyperlinks>
  <printOptions/>
  <pageMargins left="0.31496062992125984" right="0.31496062992125984" top="0.7480314960629921" bottom="0.5511811023622047" header="0" footer="0"/>
  <pageSetup blackAndWhite="1" fitToHeight="5" horizontalDpi="300" verticalDpi="300" orientation="landscape" paperSize="9" scale="51" r:id="rId2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T13"/>
  <sheetViews>
    <sheetView zoomScalePageLayoutView="0" workbookViewId="0" topLeftCell="A1">
      <selection activeCell="T7" sqref="T7"/>
    </sheetView>
  </sheetViews>
  <sheetFormatPr defaultColWidth="9.140625" defaultRowHeight="15"/>
  <sheetData>
    <row r="5" spans="1:13" ht="14.2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 t="s">
        <v>136</v>
      </c>
    </row>
    <row r="6" spans="1:20" ht="14.25">
      <c r="A6">
        <f>4*350</f>
        <v>1400</v>
      </c>
      <c r="B6">
        <f>1*350</f>
        <v>350</v>
      </c>
      <c r="C6">
        <f>4*350</f>
        <v>1400</v>
      </c>
      <c r="D6">
        <f>2*350</f>
        <v>700</v>
      </c>
      <c r="E6">
        <f>2*350</f>
        <v>700</v>
      </c>
      <c r="F6">
        <f>2*350</f>
        <v>700</v>
      </c>
      <c r="G6">
        <f>1*350</f>
        <v>350</v>
      </c>
      <c r="H6">
        <f>2*350</f>
        <v>700</v>
      </c>
      <c r="I6">
        <f>1*350</f>
        <v>350</v>
      </c>
      <c r="J6">
        <f>2*350</f>
        <v>700</v>
      </c>
      <c r="K6">
        <f>2*350</f>
        <v>700</v>
      </c>
      <c r="L6">
        <f>1*350</f>
        <v>350</v>
      </c>
      <c r="M6">
        <f>SUM(A6:L6)</f>
        <v>8400</v>
      </c>
      <c r="O6">
        <v>350</v>
      </c>
      <c r="Q6">
        <f>M6/350</f>
        <v>24</v>
      </c>
      <c r="R6">
        <v>5</v>
      </c>
      <c r="T6">
        <f>Q6-R6</f>
        <v>19</v>
      </c>
    </row>
    <row r="7" spans="2:20" ht="14.25">
      <c r="B7">
        <f>15*400</f>
        <v>6000</v>
      </c>
      <c r="C7">
        <f>15*400</f>
        <v>6000</v>
      </c>
      <c r="D7">
        <f>14*400</f>
        <v>5600</v>
      </c>
      <c r="E7">
        <f>10*400</f>
        <v>4000</v>
      </c>
      <c r="F7">
        <f>6*400</f>
        <v>2400</v>
      </c>
      <c r="G7">
        <f>7*400</f>
        <v>2800</v>
      </c>
      <c r="H7">
        <f>8*400</f>
        <v>3200</v>
      </c>
      <c r="I7">
        <f>6*400</f>
        <v>2400</v>
      </c>
      <c r="J7">
        <f>4*400</f>
        <v>1600</v>
      </c>
      <c r="K7">
        <f>6*400</f>
        <v>2400</v>
      </c>
      <c r="L7">
        <f>5*400</f>
        <v>2000</v>
      </c>
      <c r="M7">
        <f>SUM(A7:L7)</f>
        <v>38400</v>
      </c>
      <c r="O7">
        <v>400</v>
      </c>
      <c r="Q7">
        <f>M7/400</f>
        <v>96</v>
      </c>
      <c r="R7">
        <v>15</v>
      </c>
      <c r="T7">
        <f>Q7-R7</f>
        <v>81</v>
      </c>
    </row>
    <row r="8" spans="2:20" ht="14.25">
      <c r="B8">
        <f>4*500</f>
        <v>2000</v>
      </c>
      <c r="C8">
        <f>4*500</f>
        <v>2000</v>
      </c>
      <c r="D8">
        <f>7*500</f>
        <v>3500</v>
      </c>
      <c r="E8">
        <f>4*500</f>
        <v>2000</v>
      </c>
      <c r="F8">
        <f>3*500</f>
        <v>1500</v>
      </c>
      <c r="G8">
        <f>6*500</f>
        <v>3000</v>
      </c>
      <c r="H8">
        <f>6*500</f>
        <v>3000</v>
      </c>
      <c r="I8">
        <f>4*500</f>
        <v>2000</v>
      </c>
      <c r="J8">
        <f>8*500</f>
        <v>4000</v>
      </c>
      <c r="K8">
        <f>5*500</f>
        <v>2500</v>
      </c>
      <c r="L8">
        <f>7*500</f>
        <v>3500</v>
      </c>
      <c r="M8">
        <f>SUM(A8:L8)</f>
        <v>29000</v>
      </c>
      <c r="O8">
        <v>500</v>
      </c>
      <c r="P8" t="s">
        <v>137</v>
      </c>
      <c r="Q8">
        <f>M8/500</f>
        <v>58</v>
      </c>
      <c r="R8">
        <v>4</v>
      </c>
      <c r="T8">
        <f>Q8-R8</f>
        <v>54</v>
      </c>
    </row>
    <row r="9" spans="2:20" ht="14.25">
      <c r="B9">
        <f>2*500</f>
        <v>1000</v>
      </c>
      <c r="C9">
        <f>3*500</f>
        <v>1500</v>
      </c>
      <c r="D9">
        <f>3*500</f>
        <v>1500</v>
      </c>
      <c r="E9">
        <f>4*500</f>
        <v>2000</v>
      </c>
      <c r="F9">
        <f>6*500</f>
        <v>3000</v>
      </c>
      <c r="G9">
        <f>3*500</f>
        <v>1500</v>
      </c>
      <c r="H9">
        <f>3*500</f>
        <v>1500</v>
      </c>
      <c r="I9">
        <f>5*500</f>
        <v>2500</v>
      </c>
      <c r="J9">
        <f>2*500</f>
        <v>1000</v>
      </c>
      <c r="K9">
        <f>3*500</f>
        <v>1500</v>
      </c>
      <c r="L9">
        <f>6*500-20</f>
        <v>2980</v>
      </c>
      <c r="M9">
        <f>SUM(A9:L9)</f>
        <v>19980</v>
      </c>
      <c r="O9">
        <v>500</v>
      </c>
      <c r="P9" t="s">
        <v>138</v>
      </c>
      <c r="Q9">
        <f>M9/500</f>
        <v>39.96</v>
      </c>
      <c r="R9">
        <v>2</v>
      </c>
      <c r="T9">
        <f>Q9-R9</f>
        <v>37.96</v>
      </c>
    </row>
    <row r="10" spans="1:20" ht="14.25">
      <c r="A10">
        <f>SUM(A6:A9)</f>
        <v>1400</v>
      </c>
      <c r="B10">
        <f aca="true" t="shared" si="0" ref="B10:M10">SUM(B6:B9)</f>
        <v>9350</v>
      </c>
      <c r="C10">
        <f t="shared" si="0"/>
        <v>10900</v>
      </c>
      <c r="D10">
        <f t="shared" si="0"/>
        <v>11300</v>
      </c>
      <c r="E10">
        <f t="shared" si="0"/>
        <v>8700</v>
      </c>
      <c r="F10">
        <f t="shared" si="0"/>
        <v>7600</v>
      </c>
      <c r="G10">
        <f t="shared" si="0"/>
        <v>7650</v>
      </c>
      <c r="H10">
        <f t="shared" si="0"/>
        <v>8400</v>
      </c>
      <c r="I10">
        <f t="shared" si="0"/>
        <v>7250</v>
      </c>
      <c r="J10">
        <f t="shared" si="0"/>
        <v>7300</v>
      </c>
      <c r="K10">
        <f t="shared" si="0"/>
        <v>7100</v>
      </c>
      <c r="L10">
        <f t="shared" si="0"/>
        <v>8830</v>
      </c>
      <c r="M10">
        <f t="shared" si="0"/>
        <v>95780</v>
      </c>
      <c r="Q10">
        <f>SUM(Q6:Q9)</f>
        <v>217.96</v>
      </c>
      <c r="R10">
        <f>SUM(R6:R9)</f>
        <v>26</v>
      </c>
      <c r="T10">
        <f>Q10-R10</f>
        <v>191.96</v>
      </c>
    </row>
    <row r="11" ht="14.25">
      <c r="M11">
        <v>95780</v>
      </c>
    </row>
    <row r="13" spans="1:13" ht="14.25">
      <c r="A13">
        <v>4</v>
      </c>
      <c r="B13">
        <v>22</v>
      </c>
      <c r="C13">
        <v>26</v>
      </c>
      <c r="D13">
        <v>26</v>
      </c>
      <c r="E13">
        <v>20</v>
      </c>
      <c r="F13">
        <v>17</v>
      </c>
      <c r="G13">
        <v>17</v>
      </c>
      <c r="H13">
        <v>19</v>
      </c>
      <c r="I13">
        <v>16</v>
      </c>
      <c r="J13">
        <v>16</v>
      </c>
      <c r="K13">
        <v>16</v>
      </c>
      <c r="L13">
        <v>19</v>
      </c>
      <c r="M13">
        <f>SUM(A13:L13)</f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2019-01-22T10:41:44Z</cp:lastPrinted>
  <dcterms:created xsi:type="dcterms:W3CDTF">2006-09-28T05:33:49Z</dcterms:created>
  <dcterms:modified xsi:type="dcterms:W3CDTF">2019-07-23T07:17:22Z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