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8" windowWidth="15120" windowHeight="8016" firstSheet="1" activeTab="1"/>
  </bookViews>
  <sheets>
    <sheet name="паспорт 12.12.2018" sheetId="1" state="hidden" r:id="rId1"/>
    <sheet name="звіт" sheetId="2" r:id="rId2"/>
    <sheet name="Лист1" sheetId="3" state="hidden" r:id="rId3"/>
    <sheet name="Лист2" sheetId="4" state="hidden" r:id="rId4"/>
  </sheets>
  <definedNames>
    <definedName name="_xlnm.Print_Area" localSheetId="0">'паспорт 12.12.2018'!$A$1:$N$172</definedName>
  </definedNames>
  <calcPr fullCalcOnLoad="1"/>
</workbook>
</file>

<file path=xl/sharedStrings.xml><?xml version="1.0" encoding="utf-8"?>
<sst xmlns="http://schemas.openxmlformats.org/spreadsheetml/2006/main" count="876" uniqueCount="314">
  <si>
    <t>ЗАТВЕРДЖЕНО</t>
  </si>
  <si>
    <t>(найменування головного розпорядника коштів місцевого бюджету)</t>
  </si>
  <si>
    <t>ПАСПОРТ</t>
  </si>
  <si>
    <t>№ з/п</t>
  </si>
  <si>
    <t>(тис. грн)</t>
  </si>
  <si>
    <t>разом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</si>
  <si>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</si>
  <si>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</si>
  <si>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</si>
  <si>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</si>
  <si>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</si>
  <si>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</si>
  <si>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Пояснення, що характеризують джерела фінансування</t>
  </si>
  <si>
    <t xml:space="preserve">Інші джерела фінансування (за видами) </t>
  </si>
  <si>
    <t>ПОГОДЖЕНО:</t>
  </si>
  <si>
    <t>загальний фонд</t>
  </si>
  <si>
    <t>спеціальний фонд</t>
  </si>
  <si>
    <t>Показники</t>
  </si>
  <si>
    <t>Одиниця виміру</t>
  </si>
  <si>
    <t>Джерело інформації</t>
  </si>
  <si>
    <t xml:space="preserve">                </t>
  </si>
  <si>
    <t xml:space="preserve">1. </t>
  </si>
  <si>
    <t>2.</t>
  </si>
  <si>
    <t>3.</t>
  </si>
  <si>
    <t xml:space="preserve">                     </t>
  </si>
  <si>
    <t>(найменування бюджетної програми)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</si>
  <si>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</si>
  <si>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</si>
  <si>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</si>
  <si>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</si>
  <si>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</si>
  <si>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 (підпис)</t>
  </si>
  <si>
    <t>(ініціали та прізвище)</t>
  </si>
  <si>
    <t xml:space="preserve">Підстави для виконання бюджетної програми: </t>
  </si>
  <si>
    <t>Бюджетний кодекс України;</t>
  </si>
  <si>
    <t>9.</t>
  </si>
  <si>
    <t>10.</t>
  </si>
  <si>
    <t>11.</t>
  </si>
  <si>
    <t xml:space="preserve"> (тис. грн.)</t>
  </si>
  <si>
    <t>Завдання 1</t>
  </si>
  <si>
    <t>Завдання 2</t>
  </si>
  <si>
    <t>…</t>
  </si>
  <si>
    <t>Касові видатки станом на 1 січня звітного періоду</t>
  </si>
  <si>
    <t>Надходження із бюджету</t>
  </si>
  <si>
    <t>УСЬОГО</t>
  </si>
  <si>
    <t>х</t>
  </si>
  <si>
    <t>та спеціального фонду - 0,0 тис. гривень.</t>
  </si>
  <si>
    <t>-</t>
  </si>
  <si>
    <t>осіб</t>
  </si>
  <si>
    <t xml:space="preserve">(КПКВК МБ)                         (найменування головного розпорядника) </t>
  </si>
  <si>
    <t xml:space="preserve">(КПКВК МБ)                         (найменування відповідального виконавця) </t>
  </si>
  <si>
    <t>Начальник управління праці та соціального захисту населення</t>
  </si>
  <si>
    <t xml:space="preserve">виконкому районної у місті </t>
  </si>
  <si>
    <t xml:space="preserve">Наказ управління праці та соціального захисту населення виконкому Центрально-Міської районної у місті ради </t>
  </si>
  <si>
    <t>і наказ фінансового відділу виконкому Центрально-Міської районної у місті ради</t>
  </si>
  <si>
    <t>Мета бюджетної програми:</t>
  </si>
  <si>
    <t>Звіт</t>
  </si>
  <si>
    <t>Видатки та надання кредитів за бюджетною програмою за звітний період:</t>
  </si>
  <si>
    <t>Затверджено паспортом бюджетної програми</t>
  </si>
  <si>
    <t>Касові видатки (надані кредити)</t>
  </si>
  <si>
    <t>Відхилення</t>
  </si>
  <si>
    <t>Затверджено паспортом бюджетної програми на звітний період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</si>
  <si>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</si>
  <si>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</si>
  <si>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</si>
  <si>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</si>
  <si>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>Результативні показники бюджетної програми у розрізі підпрограм і завдань</t>
  </si>
  <si>
    <r>
      <t>Джерела фінансування інвестиційних проектіву розрізі підпрограм</t>
    </r>
    <r>
      <rPr>
        <vertAlign val="superscript"/>
        <sz val="14"/>
        <color indexed="8"/>
        <rFont val="Times New Roman"/>
        <family val="1"/>
      </rPr>
      <t>2</t>
    </r>
  </si>
  <si>
    <t>Підпрограма 1</t>
  </si>
  <si>
    <t>Інвестиційний проект 1</t>
  </si>
  <si>
    <t>Інвестиційний проект 2</t>
  </si>
  <si>
    <t>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</si>
  <si>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</si>
  <si>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Підпрограма 2</t>
  </si>
  <si>
    <t>Усього</t>
  </si>
  <si>
    <t>Результативні показники бюджетної програми та аналіз їх виконання за звітний період</t>
  </si>
  <si>
    <t xml:space="preserve">Виконано за звітний період (касові видатки/надані кредити)              </t>
  </si>
  <si>
    <t>Пояснення щодо розбіжностей між фактичними надходженнями і тими, що затверджені паспортом бюджетної програми</t>
  </si>
  <si>
    <t xml:space="preserve">                                         </t>
  </si>
  <si>
    <t>%</t>
  </si>
  <si>
    <t>тис.грн.</t>
  </si>
  <si>
    <t>Наказ Міністерства фінансів України 26.08.2014 № 836</t>
  </si>
  <si>
    <t>(найменування місцевого фінансового органу)</t>
  </si>
  <si>
    <r>
      <t>(КПКВК МБ)  (КФКВК)</t>
    </r>
    <r>
      <rPr>
        <vertAlign val="superscript"/>
        <sz val="14"/>
        <color indexed="8"/>
        <rFont val="Times New Roman"/>
        <family val="1"/>
      </rPr>
      <t>1</t>
    </r>
  </si>
  <si>
    <t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</t>
  </si>
  <si>
    <t xml:space="preserve">Рішення Криворізької міської ради від 31.03.2016  № 381 «Про обсяг і межі повноважень районних у місті рад та їх виконавчих органів»; </t>
  </si>
  <si>
    <t>КФКВК</t>
  </si>
  <si>
    <t>Спеціальний фонд</t>
  </si>
  <si>
    <t>Загальний фонд</t>
  </si>
  <si>
    <r>
      <t>Підпрограма / завдання бюджетної програми</t>
    </r>
    <r>
      <rPr>
        <vertAlign val="superscript"/>
        <sz val="14"/>
        <color indexed="8"/>
        <rFont val="Times New Roman"/>
        <family val="1"/>
      </rPr>
      <t>2</t>
    </r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</si>
  <si>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</si>
  <si>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</si>
  <si>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</si>
  <si>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Значення показника</t>
  </si>
  <si>
    <t>Назва показника</t>
  </si>
  <si>
    <t>Касові видатки станом на 01 січня звітного періоду</t>
  </si>
  <si>
    <t xml:space="preserve">План видатків звітного періоду </t>
  </si>
  <si>
    <t>Л.В.Угринович</t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</si>
  <si>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відповідального виконавця) </t>
    </r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</si>
  <si>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головного розпорядника) </t>
    </r>
  </si>
  <si>
    <t>Регіональна цільова програма 1</t>
  </si>
  <si>
    <t>Рішення Центрально-Міської районної у місті ради від 17.06.2016 №61 «Про затвердження Положення про надання одноразової матеріальної допомоги мешканцям району за рахунок коштів районного у місті бюджету».</t>
  </si>
  <si>
    <t xml:space="preserve">Рішення Криворізької міської ради від 28.03.2007  № 1017 «Про розмір допомоги на поховання деяких категорій мешканців міста Кривого Рогу»; </t>
  </si>
  <si>
    <t>Рішення Центрально-Міської районної у місті ради від 13.04.2007 №57 «Про встановлення розмірів допомоги на поховання деяких категорій мешканців району»;</t>
  </si>
  <si>
    <t>неполная копия</t>
  </si>
  <si>
    <t xml:space="preserve">Рішення Криворізької міської ради від 21.12.2016  № 1185 «Про затвердження міжгалузевої комплексної програми "Здоров'я нації" у м. Кривому Розі на 2017-2021 роки»; </t>
  </si>
  <si>
    <t>Забезпечення надання соціальної допомоги окремим категоріям населення</t>
  </si>
  <si>
    <t>Забезпечення надання матеріальної допомоги на поховання ніде не працюючих громадян</t>
  </si>
  <si>
    <t>Забезпечення надання матеріальної допомоги мешканцям району, які опинилися в скрутному матеріальному становищі</t>
  </si>
  <si>
    <t>Забезпечення надання матеріальної допомоги батькам дітей та підлітків-учнів до 18 років, хворих на злоякісні новоутворення</t>
  </si>
  <si>
    <t>середній розмір витрат на придбання 2-ї тони твердого палива</t>
  </si>
  <si>
    <t xml:space="preserve">середній розмір витрат на придбання 2-го балону скрапленого газу </t>
  </si>
  <si>
    <t>Завдання 3</t>
  </si>
  <si>
    <t>Завдання 4</t>
  </si>
  <si>
    <t>Завдання 5</t>
  </si>
  <si>
    <t xml:space="preserve">обсяг видатків, передбачених для надання адресної допомоги </t>
  </si>
  <si>
    <t>обсяг видатків, передбачених на оплату поштових витрат</t>
  </si>
  <si>
    <t>кількість отримувачів адресної допомоги на придбання 2-ї тони твердого палива</t>
  </si>
  <si>
    <t>кількість отримувачів адресної допомоги на придбання 2-го балону скрапленого газу</t>
  </si>
  <si>
    <t xml:space="preserve">Розрахунок </t>
  </si>
  <si>
    <t xml:space="preserve">обсяг видатків, передбачених для надання матеріальної допомоги допомоги </t>
  </si>
  <si>
    <t>середній розмір матеріальної допомоги на одну особу</t>
  </si>
  <si>
    <t>тис.грн./домогосподарство</t>
  </si>
  <si>
    <t>Розрахунково</t>
  </si>
  <si>
    <t xml:space="preserve">кількість отримувачів матеріальної допомоги </t>
  </si>
  <si>
    <t>Підпрограма</t>
  </si>
  <si>
    <t>Програма соціального захисту мешканців Центрально-Міського району на 2017-2019 роки, рішення районної у місті ради від 23.12.2016 № 119</t>
  </si>
  <si>
    <r>
      <t xml:space="preserve">1 </t>
    </r>
    <r>
      <rPr>
        <sz val="10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</si>
  <si>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0"/>
        <color indexed="8"/>
        <rFont val="Times New Roman"/>
        <family val="1"/>
      </rPr>
      <t>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</si>
  <si>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 xml:space="preserve">3 </t>
    </r>
    <r>
      <rPr>
        <sz val="10"/>
        <color indexed="8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</si>
  <si>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Забезпечення надання адресної допомоги на придбання 2-ї тони твердого палива та 2-го балону скрапленого газу окремим категоріям громадян</t>
  </si>
  <si>
    <t xml:space="preserve">кількість отримувачів, яким запланована виплата матеріальної допомоги </t>
  </si>
  <si>
    <t xml:space="preserve">кількість отримувачів, яким фактично надана матеріальна допомога </t>
  </si>
  <si>
    <t>Питома вага кількості осіб, які отримали матеріальну допомогу, до запланованої кількості осіб</t>
  </si>
  <si>
    <t xml:space="preserve">кількість осіб, які звернулись за матеріальною допомогою </t>
  </si>
  <si>
    <t>кількість осіб, яким призначена матеріальна допомога</t>
  </si>
  <si>
    <t>Питома вага кількості осіб, яким призначена матеріальна допомога, до кількості осіб, які звернулися за допомогою</t>
  </si>
  <si>
    <t>рік</t>
  </si>
  <si>
    <t>похов</t>
  </si>
  <si>
    <t>мат.пом.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</si>
  <si>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змінами;</t>
  </si>
  <si>
    <t>Начальник фінансового відділу</t>
  </si>
  <si>
    <t>Т.М.Нікітенко</t>
  </si>
  <si>
    <t>Завдання 6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</si>
  <si>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</si>
  <si>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змінами, кошторис на 2017 рік</t>
  </si>
  <si>
    <t xml:space="preserve">КПКВК </t>
  </si>
  <si>
    <r>
      <t>Підпрограма/ завдання 
бюджетної програми</t>
    </r>
    <r>
      <rPr>
        <vertAlign val="superscript"/>
        <sz val="11"/>
        <color indexed="8"/>
        <rFont val="Times New Roman"/>
        <family val="1"/>
      </rPr>
      <t>2</t>
    </r>
  </si>
  <si>
    <t>Затверджено паспортом
бюджетної програми
на звітний період</t>
  </si>
  <si>
    <t>Касові видатки (надані кредити) 
за звітний період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</si>
  <si>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</si>
  <si>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</t>
  </si>
  <si>
    <t>Назва
регіональної цільової програми та підпрограми</t>
  </si>
  <si>
    <t>Джерела фінансування інвестиційних проектів у розрізі підпрограм3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</si>
  <si>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</si>
  <si>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</si>
  <si>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</si>
  <si>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r>
      <t xml:space="preserve">1 </t>
    </r>
    <r>
      <rPr>
        <sz val="12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</si>
  <si>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2"/>
        <color indexed="8"/>
        <rFont val="Times New Roman"/>
        <family val="1"/>
      </rPr>
      <t>Зазначаються усі підпрограми та завдання, затверджені паспортом бюджетної програми.</t>
    </r>
  </si>
  <si>
    <r>
      <t xml:space="preserve">3 </t>
    </r>
    <r>
      <rPr>
        <sz val="12"/>
        <color indexed="8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</si>
  <si>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(КПКВК МБ)    (КФКВК)1                                 (найменування бюджетної програми)</t>
  </si>
  <si>
    <t>1090</t>
  </si>
  <si>
    <t>питома вага кількості дітей, які отримали новорічні подарунки, до запланованої кількості дітей</t>
  </si>
  <si>
    <t xml:space="preserve">  бюджетної програми місцевого бюджету на 2018 рік</t>
  </si>
  <si>
    <t xml:space="preserve">0800000                  Управління праці та соціального захисту населення виконкому Центрально-Міської районної у місті ради </t>
  </si>
  <si>
    <t xml:space="preserve">0810000                 Управління праці та соціального захисту населення виконкому Центрально-Міської районної у місті ради </t>
  </si>
  <si>
    <t>0813240                                                  Інші заклади та заходи</t>
  </si>
  <si>
    <t>Закон України «Про Державний бюджет України на 2018 рік»;</t>
  </si>
  <si>
    <t>0813242</t>
  </si>
  <si>
    <t>Інші заходи у сфері соціального захисту і соціального забезпечення</t>
  </si>
  <si>
    <t>Рішення Центрально-Міської районної у місті ради від 22.12.2017 №207 «Про районний у місті бюджет на 2018 рік» зі змінами</t>
  </si>
  <si>
    <t>Розрахунок до кошторису на 2018 рік</t>
  </si>
  <si>
    <t>Розрахунок до кошторису на 2018 рік, прогнозний контингент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</si>
  <si>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змінами, кошторис на 2018 рік</t>
  </si>
  <si>
    <t>динаміка кількості дітей з інвалідністю, яким були надані новорічні подарунки в порівнянні з минулим роком</t>
  </si>
  <si>
    <t>вартість новорічних подарунків для дітей з інвалідністю</t>
  </si>
  <si>
    <t>кількість дітей з інвалідністю віком від 1,5 місяців до 18 років</t>
  </si>
  <si>
    <r>
      <t>Прогноз видатків до кінця реалізації інвестиційного проекту</t>
    </r>
    <r>
      <rPr>
        <vertAlign val="superscript"/>
        <sz val="12"/>
        <color indexed="8"/>
        <rFont val="Times New Roman"/>
        <family val="1"/>
      </rPr>
      <t>3</t>
    </r>
  </si>
  <si>
    <t>Придбання подарунків для дітей з інвалідністю до новорічних свят</t>
  </si>
  <si>
    <t>Обсяг бюджетних призначень/бюджетних асигнувань -  429,97 тис. гривень,</t>
  </si>
  <si>
    <t>у тому числі загального фонду - 429,97 тис. гривень</t>
  </si>
  <si>
    <t>Рішення Центрально-Міської районної у місті ради від 22.12.2017 №207 «Про районний у місті бюджет на 2018 рік» зі змінами;</t>
  </si>
  <si>
    <t>№ 25/33</t>
  </si>
  <si>
    <t>Придбання подарунків для дітей внутрішньо переміщених осіб до новорічних свят</t>
  </si>
  <si>
    <t>Розрахунково ((313/303)*100)</t>
  </si>
  <si>
    <t>обсяг видатків, передбачених на придбання подарунків для дітей з інвалідністю до новорічних свят</t>
  </si>
  <si>
    <t>кількість дітей внутрішньо переміщених осіб до новорічних свят</t>
  </si>
  <si>
    <t>обсяг видатків, передбачених на придбання подарунків для дітей внутрішньо переміщених осіб до новорічних свят</t>
  </si>
  <si>
    <t xml:space="preserve">вартість новорічних подарунків для дітей внутрішньо переміщених осіб </t>
  </si>
  <si>
    <t xml:space="preserve">0800000                 Управління праці та соціального захисту населення виконкому Саксаганської районної у місті ради у місті ради </t>
  </si>
  <si>
    <t xml:space="preserve">0810000                 Управління праці та соціального захисту населення виконкому Саксаганської районної у місті ради </t>
  </si>
  <si>
    <t>0813240             1090                                     Інші заклади та заходи</t>
  </si>
  <si>
    <t>про виконання паспорта бюджетної програми місцевого бюджету станом на 01.01.2019 року</t>
  </si>
  <si>
    <t>Придбання новорічних подарунків для дітей з інвалідністю</t>
  </si>
  <si>
    <t>Компенсаційні виплати власникам  автостоянок</t>
  </si>
  <si>
    <t>Надання адресної допомоги на придбання другої тони твердого палива та другого балону скрапленого газу особам,які згідно чиного законодавства мають право на знижку його вартості</t>
  </si>
  <si>
    <t>Забезпечення надання матеріальної допомоги мешканцям району</t>
  </si>
  <si>
    <t>Забезпечення надання матеріальної допомоги на поховання</t>
  </si>
  <si>
    <t>Надання матеріальної допомоги дітям, хворим на злоякісні новоутворення</t>
  </si>
  <si>
    <t>Завдання 7</t>
  </si>
  <si>
    <t>Придбання новорічних подарунків  дітям, батьки яких загинули під час АТО</t>
  </si>
  <si>
    <t>Завдання 8</t>
  </si>
  <si>
    <t>Переплата переодичного видання Криворізької міської комунальної газети "Червоний гірник " пільговій категорії громадян</t>
  </si>
  <si>
    <t>Завдання 9</t>
  </si>
  <si>
    <t>оплата послуг (крімкомунальних)</t>
  </si>
  <si>
    <t>Завдання 10</t>
  </si>
  <si>
    <t>Забезпечення заходів до пам'ятних дат та подій соціального спрямування</t>
  </si>
  <si>
    <t>Фактично звернулось осіб менше запланованої кількості</t>
  </si>
  <si>
    <t>Відхилення виникло у зв’язку з переїздом двох дітей в інші райони</t>
  </si>
  <si>
    <t>"Програма соціального захисту окремих категорій мешканців Саксаганського району на 2017-2019 роки" зі змінами</t>
  </si>
  <si>
    <t>Відхилення виникло у зв'язку з тим, що фактична кількість звернень менша запланованих, а також сума запланованих допомог більша за фактичну</t>
  </si>
  <si>
    <r>
      <t xml:space="preserve">Підпрограма                                                 </t>
    </r>
    <r>
      <rPr>
        <sz val="12"/>
        <color indexed="8"/>
        <rFont val="Times New Roman"/>
        <family val="1"/>
      </rPr>
      <t>Інші  заходи у сфері соціального захисту і соціального забезпечення</t>
    </r>
  </si>
  <si>
    <t>обсяг бюджетних коштів</t>
  </si>
  <si>
    <t>Рішення районної у місті ради від 23.12.2016 №108 "Про затвердження Програми соціального захисту окремих категорій мешканців Саксаганського району на 2017-2019 роки" зі змінами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</si>
  <si>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1"/>
        <color indexed="8"/>
        <rFont val="Times New Roman"/>
        <family val="1"/>
      </rPr>
      <t>відхилень немає</t>
    </r>
  </si>
  <si>
    <t>1.1</t>
  </si>
  <si>
    <t>кількість дітей з інвалідністю</t>
  </si>
  <si>
    <t>дітей</t>
  </si>
  <si>
    <t>ASOPD</t>
  </si>
  <si>
    <t>1.2</t>
  </si>
  <si>
    <t>1.3</t>
  </si>
  <si>
    <t>1.4</t>
  </si>
  <si>
    <t>вартість подарунку</t>
  </si>
  <si>
    <t>грн.</t>
  </si>
  <si>
    <t>Розрахункововий показник</t>
  </si>
  <si>
    <t>Процент охоплення відповідного контингенту</t>
  </si>
  <si>
    <t>Розрахунковий показник (кількість дітей, які отримали подарунки, поділена на кількість дітей, яким призначена допомога)</t>
  </si>
  <si>
    <t xml:space="preserve">Компенсаційні виплати власникам автостоянок </t>
  </si>
  <si>
    <t>2.1</t>
  </si>
  <si>
    <t>витрати на надання компенсації власника автостоянок</t>
  </si>
  <si>
    <t>2.2</t>
  </si>
  <si>
    <t>кількість осіб з інвалідністю, які звернулись за місцем на автостоянці</t>
  </si>
  <si>
    <t>згідно поданих заяв</t>
  </si>
  <si>
    <t>2.3</t>
  </si>
  <si>
    <t>вартість місця на автостоянці в день</t>
  </si>
  <si>
    <t>2.4</t>
  </si>
  <si>
    <t>Розрахунковий показник (кількість осіб з інвалідністю, які звернулись, поділена на кількість осіб з інвалідністю, яким призначена допомога)</t>
  </si>
  <si>
    <t>3.1</t>
  </si>
  <si>
    <t>Витрати на надання пільг на придбання твердого палива та скрапленого газу</t>
  </si>
  <si>
    <t>3.2</t>
  </si>
  <si>
    <t>Кількість отримувачів пільг на придбання твердого палива та скрапленого газу</t>
  </si>
  <si>
    <t>Форма Т2а</t>
  </si>
  <si>
    <t>3.3</t>
  </si>
  <si>
    <t>Середній розмір витрат на надання пільг на придбання твердого палива та скрапленого газу</t>
  </si>
  <si>
    <t>Розрахунковий показник</t>
  </si>
  <si>
    <t>3.4</t>
  </si>
  <si>
    <t xml:space="preserve">
Питома вага відшкодованих послуг до нарахованих
</t>
  </si>
  <si>
    <t>Надання матеріальної допомоги мешканцям району</t>
  </si>
  <si>
    <t xml:space="preserve">
Надання адресної допомоги на придбання другої тони твердого палива та другого балону скрапленого газу особам, які згідно чинного законодавства мають право на знижку його вартості
</t>
  </si>
  <si>
    <t>Витрати на надання матеріальної допомоги мешканцям району</t>
  </si>
  <si>
    <t>4.1</t>
  </si>
  <si>
    <t>4.2</t>
  </si>
  <si>
    <t>Кількість отримувачів матеріальної допомоги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</si>
  <si>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1"/>
        <color indexed="8"/>
        <rFont val="Times New Roman"/>
        <family val="1"/>
      </rPr>
      <t>фактична сума допомоги менша запланованої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</si>
  <si>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1"/>
        <color indexed="8"/>
        <rFont val="Times New Roman"/>
        <family val="1"/>
      </rPr>
      <t>фактично звернулось за допомогою менше осіб, ніж було заплановано</t>
    </r>
  </si>
  <si>
    <t>Середній розмір витрат на надання матеріальної допомоги мешканцям району</t>
  </si>
  <si>
    <t>грн./особ.</t>
  </si>
  <si>
    <t>4.3</t>
  </si>
  <si>
    <t>4.4</t>
  </si>
  <si>
    <t>5.1</t>
  </si>
  <si>
    <t>5.2</t>
  </si>
  <si>
    <t>5.3</t>
  </si>
  <si>
    <t>5.4</t>
  </si>
  <si>
    <t>Надання матеріальної допомоги на поховання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</si>
  <si>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1"/>
        <color indexed="8"/>
        <rFont val="Times New Roman"/>
        <family val="1"/>
      </rPr>
      <t>фактично використана сума допомоги менша запланованої суми</t>
    </r>
  </si>
  <si>
    <t>Кількість отримувачів матеріальної допомоги на поховання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</si>
  <si>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1"/>
        <color indexed="8"/>
        <rFont val="Times New Roman"/>
        <family val="1"/>
      </rPr>
      <t>фактично звернулось менша кількість отримувачів допомоги, ніж було заплановано</t>
    </r>
  </si>
  <si>
    <t>Середній розмір витрат на надання матеріальної допомоги на поховання</t>
  </si>
  <si>
    <t>Розрахунковий показник(сума нарахованої матеріальної допомоги поділена на кількість отримувачів)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</si>
  <si>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1"/>
        <color indexed="8"/>
        <rFont val="Times New Roman"/>
        <family val="1"/>
      </rPr>
      <t>запланована сума допомоги більша за фактичну</t>
    </r>
  </si>
  <si>
    <t xml:space="preserve">
Питома вага відшкодованих витрат до нарахованих
</t>
  </si>
  <si>
    <t>6.1</t>
  </si>
  <si>
    <t>Витрати на надання матеріальної допомоги на поховання</t>
  </si>
  <si>
    <t>Витрати на надання матеріальної допомоги дітям, хворим на злоякісні новоутворення</t>
  </si>
  <si>
    <t>6.2</t>
  </si>
  <si>
    <t>6.3</t>
  </si>
  <si>
    <t xml:space="preserve">Середній розмір витрат на надання матеріальної допомоги </t>
  </si>
  <si>
    <t xml:space="preserve">Міська міжгалузева комплексна програма "Здоров'я нації" затверджена рішенням Криворізької міської ради від 22.12.2004 р. № 2514 (зі змінами) </t>
  </si>
  <si>
    <t>6.4</t>
  </si>
  <si>
    <t>7.1</t>
  </si>
  <si>
    <t>7.2</t>
  </si>
  <si>
    <t>7.3</t>
  </si>
  <si>
    <t>7.4</t>
  </si>
  <si>
    <t>Придбання новорічних подарунків дітям, батьки яких загинули під час АТО</t>
  </si>
  <si>
    <t>Обсяг бюджетних коштів</t>
  </si>
  <si>
    <t>Пояснення щодо причин розбіжностей між затвердженими та досягнутими результативними показниками: фактично використана сума коштів  менша, ніж запланована допомоги менша запланованої суми</t>
  </si>
  <si>
    <t xml:space="preserve">Кількість отримувачів -дітей, батьки яких загинули під час АТО 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</si>
  <si>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1"/>
        <color indexed="8"/>
        <rFont val="Times New Roman"/>
        <family val="1"/>
      </rPr>
      <t xml:space="preserve"> : розбіжність виникла у зв’язку з переїздом двох дітей до інших районів</t>
    </r>
  </si>
  <si>
    <t>Вартість подарунку</t>
  </si>
  <si>
    <t xml:space="preserve">
Питома  вага охоплення відповідного контингенту
</t>
  </si>
  <si>
    <t xml:space="preserve">Розрахунковий показник (кількість дітей, які отримали подарунки, поділена на кількість дітей, яким призначена допомога) </t>
  </si>
  <si>
    <t>8.2</t>
  </si>
  <si>
    <t>8.3</t>
  </si>
  <si>
    <t>8.4</t>
  </si>
  <si>
    <t xml:space="preserve">
Надання  періодичного видання Криворізької міської комунальної газети "Червоний гірник"</t>
  </si>
  <si>
    <t>8.1</t>
  </si>
  <si>
    <t>Пояснення щодо причин розбіжностей між затвердженими та досягнутими результативними показниками:-</t>
  </si>
  <si>
    <t>Кількість отримувачів</t>
  </si>
  <si>
    <t>Вартість одного видання</t>
  </si>
  <si>
    <t xml:space="preserve">Питома  вага охоплення відповідного контингенту (кількість отримувачів видання)
</t>
  </si>
  <si>
    <t>9.1</t>
  </si>
  <si>
    <t>Оплата послуг (крім комунальних)</t>
  </si>
  <si>
    <t>9.2</t>
  </si>
  <si>
    <t xml:space="preserve">Процент охоплення
</t>
  </si>
  <si>
    <t>10.1</t>
  </si>
  <si>
    <t>Кількість заходів  до пам'ятних дат та подій соціального спрямування</t>
  </si>
  <si>
    <t>од.</t>
  </si>
  <si>
    <t>Середні витрати на проведення одного заходу</t>
  </si>
  <si>
    <t xml:space="preserve">
Забезпечення проведення заходів
</t>
  </si>
  <si>
    <t xml:space="preserve">Аналіз стану виконання результативних показників:
          Касові видатки у 2018 році становлять 351,3 тис. гривень, що на 2,4 тис. грн. менше від видатків, затверджених паспортом бюджетної програми та складають 99,3 % річного плану.
          Відхилення  фактичних  показників  від планових за результатами 2018 року за напрямком «Надання матеріальної допомоги мешканцям району» у сумі 0,3 тис. грн. пояснюється тим, що фактична кількість звернень менша запланованих, за напрямком  «Надання матеріальної допомоги на поховання»  у  сумі  1,9 тис. грн. пояснюється тим, що фактична кількість звернень менша запланованих, відхилення за напрямком «Придбання новорічних подарунків  дітям, батьки яких загинули під час АТО»  у сумі 0,2 тис. грн. виникло у зв’язку з переїздом двох дітей до інших районів. </t>
  </si>
  <si>
    <t>виконкому Саксаганської районної у місті ради</t>
  </si>
  <si>
    <t>С. В. Гугуєва</t>
  </si>
  <si>
    <t xml:space="preserve">Начальник відділу бухгалтерського  обліку-головний бухгалтер    </t>
  </si>
  <si>
    <t>Г. А. Пономаренко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</si>
</sst>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-* #,##0.00_₴_-;\-* #,##0.00_₴_-;_-* &quot;-&quot;??_₴_-;_-@_-"/>
    <numFmt numFmtId="171" formatCode="0.0"/>
    <numFmt numFmtId="172" formatCode="#,##0.0"/>
    <numFmt numFmtId="173" formatCode="_-* #,##0.0_р_._-;\-* #,##0.0_р_._-;_-* &quot;-&quot;_р_._-;_-@_-"/>
    <numFmt numFmtId="174" formatCode="0.00000"/>
    <numFmt numFmtId="175" formatCode="#,##0.00;\-#,##0.00;#,&quot;-&quot;"/>
    <numFmt numFmtId="176" formatCode="#,##0.00000;\-#,##0.00000;#.000,&quot;-&quot;"/>
    <numFmt numFmtId="177" formatCode="_-* #,##0.00000_р_._-;\-* #,##0.00000_р_._-;_-* &quot;-&quot;_р_._-;_-@_-"/>
    <numFmt numFmtId="178" formatCode="#,##0.0;\-#,##0.0;#,&quot;-&quot;"/>
    <numFmt numFmtId="179" formatCode="#,##0.00;\-#,##0.00;#.0,&quot;-&quot;"/>
    <numFmt numFmtId="180" formatCode="#,##0.000;\-#,##0.000;#.00,&quot;-&quot;"/>
    <numFmt numFmtId="181" formatCode="#,##0.0_ ;\-#,##0.0\ "/>
    <numFmt numFmtId="182" formatCode="#,##0.00000;\-#,##0.00000;#.0000,&quot;-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30" borderId="8" applyNumberFormat="0" applyFont="0" applyAlignment="0" applyProtection="0"/>
    <xf numFmtId="9" fontId="6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5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1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15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171" fontId="20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71" fontId="2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justify" vertical="center" wrapText="1"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7" fillId="0" borderId="0" xfId="42" applyFont="1" applyFill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1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horizontal="right"/>
    </xf>
    <xf numFmtId="0" fontId="11" fillId="0" borderId="1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0" fontId="66" fillId="0" borderId="0" xfId="0" applyFont="1" applyAlignment="1">
      <alignment vertical="center" wrapText="1"/>
    </xf>
    <xf numFmtId="0" fontId="67" fillId="0" borderId="17" xfId="0" applyFont="1" applyBorder="1" applyAlignment="1">
      <alignment horizontal="justify" vertical="center" wrapText="1"/>
    </xf>
    <xf numFmtId="0" fontId="68" fillId="0" borderId="18" xfId="0" applyFont="1" applyBorder="1" applyAlignment="1">
      <alignment vertical="center" wrapText="1"/>
    </xf>
    <xf numFmtId="0" fontId="66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68" fillId="0" borderId="0" xfId="0" applyFont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vertical="top" wrapText="1"/>
    </xf>
    <xf numFmtId="2" fontId="2" fillId="0" borderId="20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vertical="top"/>
    </xf>
    <xf numFmtId="0" fontId="70" fillId="0" borderId="0" xfId="0" applyFont="1" applyAlignment="1">
      <alignment wrapText="1"/>
    </xf>
    <xf numFmtId="171" fontId="1" fillId="0" borderId="10" xfId="0" applyNumberFormat="1" applyFont="1" applyFill="1" applyBorder="1" applyAlignment="1">
      <alignment horizontal="right" vertical="top"/>
    </xf>
    <xf numFmtId="1" fontId="1" fillId="0" borderId="1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vertical="top"/>
    </xf>
    <xf numFmtId="0" fontId="70" fillId="0" borderId="21" xfId="0" applyFont="1" applyBorder="1" applyAlignment="1">
      <alignment vertical="center" wrapText="1"/>
    </xf>
    <xf numFmtId="16" fontId="1" fillId="0" borderId="10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2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4" fillId="0" borderId="1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175" fontId="1" fillId="0" borderId="15" xfId="0" applyNumberFormat="1" applyFont="1" applyBorder="1" applyAlignment="1">
      <alignment horizontal="center" vertical="top"/>
    </xf>
    <xf numFmtId="175" fontId="1" fillId="0" borderId="14" xfId="0" applyNumberFormat="1" applyFont="1" applyBorder="1" applyAlignment="1">
      <alignment horizontal="center" vertical="top"/>
    </xf>
    <xf numFmtId="175" fontId="1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75" fontId="1" fillId="0" borderId="15" xfId="0" applyNumberFormat="1" applyFont="1" applyBorder="1" applyAlignment="1">
      <alignment horizontal="center" vertical="top" wrapText="1"/>
    </xf>
    <xf numFmtId="175" fontId="1" fillId="0" borderId="14" xfId="0" applyNumberFormat="1" applyFont="1" applyBorder="1" applyAlignment="1">
      <alignment horizontal="center" vertical="top" wrapText="1"/>
    </xf>
    <xf numFmtId="175" fontId="1" fillId="0" borderId="16" xfId="0" applyNumberFormat="1" applyFont="1" applyBorder="1" applyAlignment="1">
      <alignment horizontal="center" vertical="top" wrapText="1"/>
    </xf>
    <xf numFmtId="175" fontId="2" fillId="0" borderId="15" xfId="0" applyNumberFormat="1" applyFont="1" applyBorder="1" applyAlignment="1">
      <alignment horizontal="center" vertical="top" wrapText="1"/>
    </xf>
    <xf numFmtId="175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71" fontId="26" fillId="0" borderId="15" xfId="0" applyNumberFormat="1" applyFont="1" applyBorder="1" applyAlignment="1">
      <alignment horizontal="left" vertical="top" wrapText="1"/>
    </xf>
    <xf numFmtId="171" fontId="26" fillId="0" borderId="14" xfId="0" applyNumberFormat="1" applyFont="1" applyBorder="1" applyAlignment="1">
      <alignment horizontal="left" vertical="top" wrapText="1"/>
    </xf>
    <xf numFmtId="171" fontId="26" fillId="0" borderId="16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top" wrapText="1"/>
    </xf>
    <xf numFmtId="2" fontId="20" fillId="0" borderId="14" xfId="0" applyNumberFormat="1" applyFont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76" fontId="2" fillId="0" borderId="15" xfId="0" applyNumberFormat="1" applyFont="1" applyBorder="1" applyAlignment="1">
      <alignment horizontal="center" vertical="top" wrapText="1"/>
    </xf>
    <xf numFmtId="176" fontId="2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171" fontId="1" fillId="0" borderId="15" xfId="0" applyNumberFormat="1" applyFont="1" applyBorder="1" applyAlignment="1">
      <alignment horizontal="center" vertical="top" wrapText="1"/>
    </xf>
    <xf numFmtId="171" fontId="1" fillId="0" borderId="14" xfId="0" applyNumberFormat="1" applyFont="1" applyBorder="1" applyAlignment="1">
      <alignment horizontal="center" vertical="top" wrapText="1"/>
    </xf>
    <xf numFmtId="171" fontId="1" fillId="0" borderId="16" xfId="0" applyNumberFormat="1" applyFont="1" applyBorder="1" applyAlignment="1">
      <alignment horizontal="center" vertical="top" wrapText="1"/>
    </xf>
    <xf numFmtId="2" fontId="24" fillId="0" borderId="15" xfId="0" applyNumberFormat="1" applyFont="1" applyBorder="1" applyAlignment="1">
      <alignment horizontal="center" vertical="top" wrapText="1"/>
    </xf>
    <xf numFmtId="2" fontId="24" fillId="0" borderId="14" xfId="0" applyNumberFormat="1" applyFont="1" applyBorder="1" applyAlignment="1">
      <alignment horizontal="center" vertical="top" wrapText="1"/>
    </xf>
    <xf numFmtId="2" fontId="24" fillId="0" borderId="16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1" fontId="1" fillId="0" borderId="15" xfId="0" applyNumberFormat="1" applyFont="1" applyFill="1" applyBorder="1" applyAlignment="1">
      <alignment horizontal="center" vertical="top"/>
    </xf>
    <xf numFmtId="171" fontId="1" fillId="0" borderId="16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/>
    </xf>
    <xf numFmtId="2" fontId="2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z2023-12/paran124#n124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72"/>
  <sheetViews>
    <sheetView view="pageBreakPreview" zoomScale="90" zoomScaleSheetLayoutView="90" zoomScalePageLayoutView="0" workbookViewId="0" topLeftCell="A4">
      <selection activeCell="B25" sqref="B25"/>
    </sheetView>
  </sheetViews>
  <sheetFormatPr defaultColWidth="9.140625" defaultRowHeight="15"/>
  <cols>
    <col min="1" max="1" width="9.28125" style="6" customWidth="1"/>
    <col min="2" max="2" width="42.421875" style="6" customWidth="1"/>
    <col min="3" max="3" width="10.8515625" style="6" customWidth="1"/>
    <col min="4" max="4" width="13.00390625" style="6" customWidth="1"/>
    <col min="5" max="5" width="12.28125" style="6" customWidth="1"/>
    <col min="6" max="6" width="12.421875" style="6" customWidth="1"/>
    <col min="7" max="7" width="12.8515625" style="6" customWidth="1"/>
    <col min="8" max="8" width="11.57421875" style="6" customWidth="1"/>
    <col min="9" max="9" width="9.7109375" style="6" customWidth="1"/>
    <col min="10" max="10" width="14.28125" style="6" customWidth="1"/>
    <col min="11" max="11" width="12.00390625" style="6" customWidth="1"/>
    <col min="12" max="12" width="11.28125" style="6" customWidth="1"/>
    <col min="13" max="13" width="12.00390625" style="6" customWidth="1"/>
    <col min="14" max="14" width="16.28125" style="6" customWidth="1"/>
    <col min="15" max="15" width="11.57421875" style="6" customWidth="1"/>
    <col min="16" max="16384" width="9.140625" style="6" customWidth="1"/>
  </cols>
  <sheetData>
    <row r="1" spans="9:15" s="39" customFormat="1" ht="9.75">
      <c r="I1" s="40"/>
      <c r="J1" s="39" t="s">
        <v>0</v>
      </c>
      <c r="K1" s="41"/>
      <c r="L1" s="41"/>
      <c r="M1" s="41"/>
      <c r="N1" s="41"/>
      <c r="O1" s="41"/>
    </row>
    <row r="2" spans="9:15" s="39" customFormat="1" ht="9.75">
      <c r="I2" s="40"/>
      <c r="J2" s="39" t="s">
        <v>81</v>
      </c>
      <c r="K2" s="41"/>
      <c r="L2" s="41"/>
      <c r="M2" s="41"/>
      <c r="N2" s="41"/>
      <c r="O2" s="41"/>
    </row>
    <row r="3" spans="9:15" s="39" customFormat="1" ht="9.75">
      <c r="I3" s="40"/>
      <c r="K3" s="41"/>
      <c r="L3" s="41"/>
      <c r="M3" s="41"/>
      <c r="N3" s="41"/>
      <c r="O3" s="41"/>
    </row>
    <row r="4" ht="24" customHeight="1">
      <c r="J4" s="42" t="s">
        <v>0</v>
      </c>
    </row>
    <row r="5" spans="10:15" ht="36" customHeight="1">
      <c r="J5" s="297" t="s">
        <v>53</v>
      </c>
      <c r="K5" s="297"/>
      <c r="L5" s="297"/>
      <c r="M5" s="297"/>
      <c r="N5" s="297"/>
      <c r="O5" s="22"/>
    </row>
    <row r="6" spans="10:14" ht="13.5">
      <c r="J6" s="298" t="s">
        <v>1</v>
      </c>
      <c r="K6" s="298"/>
      <c r="L6" s="298"/>
      <c r="M6" s="298"/>
      <c r="N6" s="298"/>
    </row>
    <row r="8" spans="10:15" ht="34.5" customHeight="1">
      <c r="J8" s="297" t="s">
        <v>54</v>
      </c>
      <c r="K8" s="297"/>
      <c r="L8" s="297"/>
      <c r="M8" s="297"/>
      <c r="N8" s="297"/>
      <c r="O8" s="22"/>
    </row>
    <row r="9" spans="9:10" ht="15">
      <c r="I9" s="3"/>
      <c r="J9" s="47" t="s">
        <v>82</v>
      </c>
    </row>
    <row r="10" spans="9:10" ht="12.75" customHeight="1">
      <c r="I10" s="3"/>
      <c r="J10" s="23"/>
    </row>
    <row r="11" spans="9:11" ht="18">
      <c r="I11" s="3"/>
      <c r="J11" s="27">
        <v>43446</v>
      </c>
      <c r="K11" s="43" t="s">
        <v>182</v>
      </c>
    </row>
    <row r="12" ht="15">
      <c r="I12" s="3"/>
    </row>
    <row r="13" ht="13.5" customHeight="1">
      <c r="A13" s="9"/>
    </row>
    <row r="14" spans="1:14" s="12" customFormat="1" ht="22.5">
      <c r="A14" s="299" t="s">
        <v>2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</row>
    <row r="15" spans="1:14" s="12" customFormat="1" ht="21">
      <c r="A15" s="300" t="s">
        <v>163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</row>
    <row r="16" spans="1:14" s="12" customFormat="1" ht="12.75" customHeight="1">
      <c r="A16" s="309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</row>
    <row r="17" spans="1:16" s="12" customFormat="1" ht="18">
      <c r="A17" s="17" t="s">
        <v>21</v>
      </c>
      <c r="B17" s="304" t="s">
        <v>164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25"/>
      <c r="P17" s="25"/>
    </row>
    <row r="18" spans="1:16" s="12" customFormat="1" ht="18">
      <c r="A18" s="17" t="s">
        <v>20</v>
      </c>
      <c r="B18" s="302" t="s">
        <v>99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25"/>
      <c r="P18" s="25"/>
    </row>
    <row r="19" spans="1:16" s="12" customFormat="1" ht="18">
      <c r="A19" s="17" t="s">
        <v>22</v>
      </c>
      <c r="B19" s="304" t="s">
        <v>165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25"/>
      <c r="P19" s="25"/>
    </row>
    <row r="20" spans="1:16" s="12" customFormat="1" ht="18">
      <c r="A20" s="17" t="s">
        <v>20</v>
      </c>
      <c r="B20" s="302" t="s">
        <v>98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25"/>
      <c r="P20" s="25"/>
    </row>
    <row r="21" spans="1:16" s="14" customFormat="1" ht="18.75" customHeight="1">
      <c r="A21" s="18" t="s">
        <v>23</v>
      </c>
      <c r="B21" s="307" t="s">
        <v>166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25"/>
      <c r="O21" s="24"/>
      <c r="P21" s="24"/>
    </row>
    <row r="22" spans="1:16" s="14" customFormat="1" ht="21.75" customHeight="1">
      <c r="A22" s="18"/>
      <c r="B22" s="38" t="s">
        <v>83</v>
      </c>
      <c r="C22" s="306" t="s">
        <v>25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26"/>
      <c r="P22" s="26"/>
    </row>
    <row r="23" spans="1:16" s="14" customFormat="1" ht="12.75" customHeight="1">
      <c r="A23" s="18"/>
      <c r="B23" s="1"/>
      <c r="O23" s="26"/>
      <c r="P23" s="26"/>
    </row>
    <row r="24" spans="1:2" s="12" customFormat="1" ht="18">
      <c r="A24" s="17" t="s">
        <v>26</v>
      </c>
      <c r="B24" s="34" t="s">
        <v>179</v>
      </c>
    </row>
    <row r="25" spans="1:2" s="12" customFormat="1" ht="18">
      <c r="A25" s="17"/>
      <c r="B25" s="34" t="s">
        <v>180</v>
      </c>
    </row>
    <row r="26" spans="1:2" s="12" customFormat="1" ht="18">
      <c r="A26" s="17"/>
      <c r="B26" s="34" t="s">
        <v>46</v>
      </c>
    </row>
    <row r="27" s="12" customFormat="1" ht="9" customHeight="1">
      <c r="A27" s="17"/>
    </row>
    <row r="28" spans="1:16" s="12" customFormat="1" ht="18">
      <c r="A28" s="18" t="s">
        <v>27</v>
      </c>
      <c r="B28" s="301" t="s">
        <v>33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</row>
    <row r="29" spans="1:16" s="12" customFormat="1" ht="18">
      <c r="A29" s="13"/>
      <c r="B29" s="284" t="s">
        <v>34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</row>
    <row r="30" spans="1:16" s="12" customFormat="1" ht="18">
      <c r="A30" s="13"/>
      <c r="B30" s="284" t="s">
        <v>167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</row>
    <row r="31" spans="1:16" s="34" customFormat="1" ht="18">
      <c r="A31" s="38"/>
      <c r="B31" s="284" t="s">
        <v>84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70"/>
      <c r="P31" s="70"/>
    </row>
    <row r="32" spans="1:16" s="12" customFormat="1" ht="18.75" customHeight="1" hidden="1">
      <c r="A32" s="1"/>
      <c r="B32" s="284" t="s">
        <v>102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70" t="s">
        <v>104</v>
      </c>
      <c r="P32" s="70"/>
    </row>
    <row r="33" spans="1:16" s="12" customFormat="1" ht="18">
      <c r="A33" s="1"/>
      <c r="B33" s="284" t="s">
        <v>85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</row>
    <row r="34" spans="1:16" s="12" customFormat="1" ht="18">
      <c r="A34" s="1"/>
      <c r="B34" s="284" t="s">
        <v>105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70"/>
      <c r="P34" s="70"/>
    </row>
    <row r="35" spans="1:16" s="12" customFormat="1" ht="18.75" customHeight="1">
      <c r="A35" s="1"/>
      <c r="B35" s="284" t="s">
        <v>181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70"/>
      <c r="P35" s="70"/>
    </row>
    <row r="36" spans="1:16" s="12" customFormat="1" ht="18">
      <c r="A36" s="1"/>
      <c r="B36" s="284" t="s">
        <v>140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70"/>
      <c r="P36" s="70"/>
    </row>
    <row r="37" spans="1:16" s="62" customFormat="1" ht="18">
      <c r="A37" s="61"/>
      <c r="B37" s="312" t="s">
        <v>103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71"/>
      <c r="P37" s="71"/>
    </row>
    <row r="38" spans="1:16" s="12" customFormat="1" ht="36" customHeight="1">
      <c r="A38" s="1"/>
      <c r="B38" s="285" t="s">
        <v>101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70"/>
      <c r="P38" s="70"/>
    </row>
    <row r="39" spans="1:16" s="12" customFormat="1" ht="12.75" customHeight="1">
      <c r="A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4" s="12" customFormat="1" ht="18">
      <c r="A40" s="18" t="s">
        <v>28</v>
      </c>
      <c r="B40" s="14" t="s">
        <v>55</v>
      </c>
      <c r="C40" s="310" t="s">
        <v>106</v>
      </c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</row>
    <row r="41" s="12" customFormat="1" ht="12.75" customHeight="1">
      <c r="A41" s="1"/>
    </row>
    <row r="42" spans="1:2" s="12" customFormat="1" ht="18">
      <c r="A42" s="17" t="s">
        <v>29</v>
      </c>
      <c r="B42" s="12" t="s">
        <v>62</v>
      </c>
    </row>
    <row r="43" spans="1:14" s="12" customFormat="1" ht="18">
      <c r="A43" s="82" t="s">
        <v>3</v>
      </c>
      <c r="B43" s="30" t="s">
        <v>63</v>
      </c>
      <c r="C43" s="281" t="s">
        <v>86</v>
      </c>
      <c r="D43" s="327"/>
      <c r="E43" s="327"/>
      <c r="F43" s="327" t="s">
        <v>64</v>
      </c>
      <c r="G43" s="327"/>
      <c r="H43" s="327"/>
      <c r="I43" s="327"/>
      <c r="J43" s="327"/>
      <c r="K43" s="327"/>
      <c r="L43" s="327"/>
      <c r="M43" s="327"/>
      <c r="N43" s="327"/>
    </row>
    <row r="44" spans="1:14" s="34" customFormat="1" ht="18">
      <c r="A44" s="35">
        <v>1</v>
      </c>
      <c r="B44" s="74" t="s">
        <v>168</v>
      </c>
      <c r="C44" s="328">
        <v>1090</v>
      </c>
      <c r="D44" s="328"/>
      <c r="E44" s="328"/>
      <c r="F44" s="316" t="s">
        <v>169</v>
      </c>
      <c r="G44" s="317"/>
      <c r="H44" s="317"/>
      <c r="I44" s="317"/>
      <c r="J44" s="317"/>
      <c r="K44" s="317"/>
      <c r="L44" s="317"/>
      <c r="M44" s="317"/>
      <c r="N44" s="318"/>
    </row>
    <row r="45" s="15" customFormat="1" ht="15">
      <c r="A45" s="2"/>
    </row>
    <row r="46" spans="1:2" s="12" customFormat="1" ht="18">
      <c r="A46" s="17" t="s">
        <v>30</v>
      </c>
      <c r="B46" s="12" t="s">
        <v>65</v>
      </c>
    </row>
    <row r="47" spans="1:13" s="12" customFormat="1" ht="18">
      <c r="A47" s="17"/>
      <c r="M47" s="12" t="s">
        <v>38</v>
      </c>
    </row>
    <row r="48" spans="1:14" s="49" customFormat="1" ht="48.75" customHeight="1">
      <c r="A48" s="48" t="s">
        <v>3</v>
      </c>
      <c r="B48" s="48" t="s">
        <v>63</v>
      </c>
      <c r="C48" s="256" t="s">
        <v>86</v>
      </c>
      <c r="D48" s="257"/>
      <c r="E48" s="313" t="s">
        <v>89</v>
      </c>
      <c r="F48" s="314"/>
      <c r="G48" s="314"/>
      <c r="H48" s="315"/>
      <c r="I48" s="256" t="s">
        <v>88</v>
      </c>
      <c r="J48" s="257"/>
      <c r="K48" s="256" t="s">
        <v>87</v>
      </c>
      <c r="L48" s="257"/>
      <c r="M48" s="256" t="s">
        <v>90</v>
      </c>
      <c r="N48" s="257"/>
    </row>
    <row r="49" spans="1:14" s="44" customFormat="1" ht="15">
      <c r="A49" s="46">
        <v>1</v>
      </c>
      <c r="B49" s="46">
        <v>2</v>
      </c>
      <c r="C49" s="203">
        <v>3</v>
      </c>
      <c r="D49" s="205"/>
      <c r="E49" s="203">
        <v>4</v>
      </c>
      <c r="F49" s="204"/>
      <c r="G49" s="204"/>
      <c r="H49" s="205"/>
      <c r="I49" s="203">
        <v>5</v>
      </c>
      <c r="J49" s="205"/>
      <c r="K49" s="203">
        <v>6</v>
      </c>
      <c r="L49" s="205"/>
      <c r="M49" s="203">
        <v>7</v>
      </c>
      <c r="N49" s="205"/>
    </row>
    <row r="50" spans="1:14" s="15" customFormat="1" ht="18">
      <c r="A50" s="35"/>
      <c r="B50" s="74"/>
      <c r="C50" s="262"/>
      <c r="D50" s="263"/>
      <c r="E50" s="296" t="s">
        <v>125</v>
      </c>
      <c r="F50" s="296"/>
      <c r="G50" s="296"/>
      <c r="H50" s="296"/>
      <c r="I50" s="319"/>
      <c r="J50" s="320"/>
      <c r="K50" s="252"/>
      <c r="L50" s="253"/>
      <c r="M50" s="319"/>
      <c r="N50" s="320"/>
    </row>
    <row r="51" spans="1:14" s="15" customFormat="1" ht="33" customHeight="1">
      <c r="A51" s="35">
        <v>1</v>
      </c>
      <c r="B51" s="74" t="s">
        <v>168</v>
      </c>
      <c r="C51" s="262">
        <v>1090</v>
      </c>
      <c r="D51" s="263"/>
      <c r="E51" s="224" t="s">
        <v>169</v>
      </c>
      <c r="F51" s="225"/>
      <c r="G51" s="225"/>
      <c r="H51" s="226"/>
      <c r="I51" s="252">
        <f>I53+I55+I57+I59+I61+I63</f>
        <v>429.96999999999997</v>
      </c>
      <c r="J51" s="253"/>
      <c r="K51" s="252">
        <f>K53+K55+K57+K59+K61</f>
        <v>0</v>
      </c>
      <c r="L51" s="253"/>
      <c r="M51" s="252">
        <f>I51+K51</f>
        <v>429.96999999999997</v>
      </c>
      <c r="N51" s="253"/>
    </row>
    <row r="52" spans="1:14" s="15" customFormat="1" ht="18">
      <c r="A52" s="30"/>
      <c r="B52" s="31"/>
      <c r="C52" s="262"/>
      <c r="D52" s="263"/>
      <c r="E52" s="316" t="s">
        <v>39</v>
      </c>
      <c r="F52" s="317"/>
      <c r="G52" s="317"/>
      <c r="H52" s="318"/>
      <c r="I52" s="252"/>
      <c r="J52" s="253"/>
      <c r="K52" s="252"/>
      <c r="L52" s="253"/>
      <c r="M52" s="252"/>
      <c r="N52" s="253"/>
    </row>
    <row r="53" spans="1:14" s="15" customFormat="1" ht="48" customHeight="1">
      <c r="A53" s="30"/>
      <c r="B53" s="31"/>
      <c r="C53" s="262"/>
      <c r="D53" s="263"/>
      <c r="E53" s="194" t="s">
        <v>130</v>
      </c>
      <c r="F53" s="195"/>
      <c r="G53" s="195"/>
      <c r="H53" s="196"/>
      <c r="I53" s="252">
        <v>80.766</v>
      </c>
      <c r="J53" s="253"/>
      <c r="K53" s="252">
        <v>0</v>
      </c>
      <c r="L53" s="253"/>
      <c r="M53" s="252">
        <f aca="true" t="shared" si="0" ref="M53:M64">I53+K53</f>
        <v>80.766</v>
      </c>
      <c r="N53" s="253"/>
    </row>
    <row r="54" spans="1:14" s="15" customFormat="1" ht="18">
      <c r="A54" s="30"/>
      <c r="B54" s="31"/>
      <c r="C54" s="262"/>
      <c r="D54" s="263"/>
      <c r="E54" s="316" t="s">
        <v>40</v>
      </c>
      <c r="F54" s="317"/>
      <c r="G54" s="317"/>
      <c r="H54" s="318"/>
      <c r="I54" s="252"/>
      <c r="J54" s="253"/>
      <c r="K54" s="252"/>
      <c r="L54" s="253"/>
      <c r="M54" s="252"/>
      <c r="N54" s="253"/>
    </row>
    <row r="55" spans="1:14" s="15" customFormat="1" ht="49.5" customHeight="1">
      <c r="A55" s="30"/>
      <c r="B55" s="31"/>
      <c r="C55" s="262"/>
      <c r="D55" s="263"/>
      <c r="E55" s="194" t="s">
        <v>108</v>
      </c>
      <c r="F55" s="195"/>
      <c r="G55" s="195"/>
      <c r="H55" s="196"/>
      <c r="I55" s="252">
        <v>132.033</v>
      </c>
      <c r="J55" s="253"/>
      <c r="K55" s="252">
        <v>0</v>
      </c>
      <c r="L55" s="253"/>
      <c r="M55" s="252">
        <f t="shared" si="0"/>
        <v>132.033</v>
      </c>
      <c r="N55" s="253"/>
    </row>
    <row r="56" spans="1:14" s="15" customFormat="1" ht="18">
      <c r="A56" s="30"/>
      <c r="B56" s="31"/>
      <c r="C56" s="262"/>
      <c r="D56" s="263"/>
      <c r="E56" s="316" t="s">
        <v>112</v>
      </c>
      <c r="F56" s="317"/>
      <c r="G56" s="317"/>
      <c r="H56" s="318"/>
      <c r="I56" s="252"/>
      <c r="J56" s="253"/>
      <c r="K56" s="252"/>
      <c r="L56" s="253"/>
      <c r="M56" s="252"/>
      <c r="N56" s="253"/>
    </row>
    <row r="57" spans="1:14" s="15" customFormat="1" ht="33.75" customHeight="1">
      <c r="A57" s="30"/>
      <c r="B57" s="31"/>
      <c r="C57" s="262"/>
      <c r="D57" s="263"/>
      <c r="E57" s="194" t="s">
        <v>107</v>
      </c>
      <c r="F57" s="195"/>
      <c r="G57" s="195"/>
      <c r="H57" s="196"/>
      <c r="I57" s="252">
        <v>21.599</v>
      </c>
      <c r="J57" s="253"/>
      <c r="K57" s="252">
        <v>0</v>
      </c>
      <c r="L57" s="253"/>
      <c r="M57" s="252">
        <f t="shared" si="0"/>
        <v>21.599</v>
      </c>
      <c r="N57" s="253"/>
    </row>
    <row r="58" spans="1:14" s="15" customFormat="1" ht="18">
      <c r="A58" s="30"/>
      <c r="B58" s="31"/>
      <c r="C58" s="262"/>
      <c r="D58" s="263"/>
      <c r="E58" s="316" t="s">
        <v>113</v>
      </c>
      <c r="F58" s="317"/>
      <c r="G58" s="317"/>
      <c r="H58" s="318"/>
      <c r="I58" s="252"/>
      <c r="J58" s="253"/>
      <c r="K58" s="252"/>
      <c r="L58" s="253"/>
      <c r="M58" s="252"/>
      <c r="N58" s="253"/>
    </row>
    <row r="59" spans="1:14" s="15" customFormat="1" ht="51" customHeight="1">
      <c r="A59" s="30"/>
      <c r="B59" s="31"/>
      <c r="C59" s="262"/>
      <c r="D59" s="263"/>
      <c r="E59" s="194" t="s">
        <v>109</v>
      </c>
      <c r="F59" s="195"/>
      <c r="G59" s="195"/>
      <c r="H59" s="196"/>
      <c r="I59" s="252">
        <f>144+12+12</f>
        <v>168</v>
      </c>
      <c r="J59" s="253"/>
      <c r="K59" s="252">
        <v>0</v>
      </c>
      <c r="L59" s="253"/>
      <c r="M59" s="252">
        <f t="shared" si="0"/>
        <v>168</v>
      </c>
      <c r="N59" s="253"/>
    </row>
    <row r="60" spans="1:14" s="15" customFormat="1" ht="18">
      <c r="A60" s="30"/>
      <c r="B60" s="31"/>
      <c r="C60" s="262"/>
      <c r="D60" s="263"/>
      <c r="E60" s="316" t="s">
        <v>114</v>
      </c>
      <c r="F60" s="317"/>
      <c r="G60" s="317"/>
      <c r="H60" s="318"/>
      <c r="I60" s="252"/>
      <c r="J60" s="253"/>
      <c r="K60" s="252"/>
      <c r="L60" s="253"/>
      <c r="M60" s="252"/>
      <c r="N60" s="253"/>
    </row>
    <row r="61" spans="1:14" s="15" customFormat="1" ht="36.75" customHeight="1">
      <c r="A61" s="30"/>
      <c r="B61" s="31"/>
      <c r="C61" s="262"/>
      <c r="D61" s="263"/>
      <c r="E61" s="194" t="s">
        <v>178</v>
      </c>
      <c r="F61" s="195"/>
      <c r="G61" s="195"/>
      <c r="H61" s="196"/>
      <c r="I61" s="252">
        <v>20.177</v>
      </c>
      <c r="J61" s="253"/>
      <c r="K61" s="252">
        <v>0</v>
      </c>
      <c r="L61" s="253"/>
      <c r="M61" s="252">
        <f t="shared" si="0"/>
        <v>20.177</v>
      </c>
      <c r="N61" s="253"/>
    </row>
    <row r="62" spans="1:14" s="15" customFormat="1" ht="18">
      <c r="A62" s="30"/>
      <c r="B62" s="31"/>
      <c r="C62" s="262"/>
      <c r="D62" s="263"/>
      <c r="E62" s="316" t="s">
        <v>143</v>
      </c>
      <c r="F62" s="317"/>
      <c r="G62" s="317"/>
      <c r="H62" s="318"/>
      <c r="I62" s="252"/>
      <c r="J62" s="253"/>
      <c r="K62" s="252"/>
      <c r="L62" s="253"/>
      <c r="M62" s="252"/>
      <c r="N62" s="253"/>
    </row>
    <row r="63" spans="1:14" s="15" customFormat="1" ht="36.75" customHeight="1">
      <c r="A63" s="30"/>
      <c r="B63" s="31"/>
      <c r="C63" s="262"/>
      <c r="D63" s="263"/>
      <c r="E63" s="194" t="s">
        <v>183</v>
      </c>
      <c r="F63" s="195"/>
      <c r="G63" s="195"/>
      <c r="H63" s="196"/>
      <c r="I63" s="252">
        <v>7.395</v>
      </c>
      <c r="J63" s="253"/>
      <c r="K63" s="252">
        <v>0</v>
      </c>
      <c r="L63" s="253"/>
      <c r="M63" s="252">
        <f>I63+K63</f>
        <v>7.395</v>
      </c>
      <c r="N63" s="253"/>
    </row>
    <row r="64" spans="1:14" s="44" customFormat="1" ht="18">
      <c r="A64" s="30"/>
      <c r="B64" s="31"/>
      <c r="C64" s="262"/>
      <c r="D64" s="263"/>
      <c r="E64" s="316" t="s">
        <v>74</v>
      </c>
      <c r="F64" s="317"/>
      <c r="G64" s="317"/>
      <c r="H64" s="318"/>
      <c r="I64" s="252">
        <f>SUM(I53:J63)</f>
        <v>429.96999999999997</v>
      </c>
      <c r="J64" s="253"/>
      <c r="K64" s="252">
        <f>SUM(K53:L61)</f>
        <v>0</v>
      </c>
      <c r="L64" s="253"/>
      <c r="M64" s="252">
        <f t="shared" si="0"/>
        <v>429.96999999999997</v>
      </c>
      <c r="N64" s="253"/>
    </row>
    <row r="65" s="15" customFormat="1" ht="15">
      <c r="A65" s="2"/>
    </row>
    <row r="66" spans="1:2" s="12" customFormat="1" ht="18">
      <c r="A66" s="17" t="s">
        <v>35</v>
      </c>
      <c r="B66" s="34" t="s">
        <v>91</v>
      </c>
    </row>
    <row r="67" spans="1:10" s="12" customFormat="1" ht="18" customHeight="1">
      <c r="A67" s="17"/>
      <c r="J67" s="12" t="s">
        <v>38</v>
      </c>
    </row>
    <row r="68" spans="1:14" s="28" customFormat="1" ht="46.5" customHeight="1">
      <c r="A68" s="281" t="s">
        <v>92</v>
      </c>
      <c r="B68" s="281"/>
      <c r="C68" s="277" t="s">
        <v>63</v>
      </c>
      <c r="D68" s="278"/>
      <c r="E68" s="256" t="s">
        <v>88</v>
      </c>
      <c r="F68" s="257"/>
      <c r="G68" s="256" t="s">
        <v>87</v>
      </c>
      <c r="H68" s="257"/>
      <c r="I68" s="256" t="s">
        <v>90</v>
      </c>
      <c r="J68" s="257"/>
      <c r="K68" s="50"/>
      <c r="L68" s="50"/>
      <c r="M68" s="50"/>
      <c r="N68" s="50"/>
    </row>
    <row r="69" spans="1:14" s="44" customFormat="1" ht="15">
      <c r="A69" s="277">
        <v>1</v>
      </c>
      <c r="B69" s="283"/>
      <c r="C69" s="203">
        <v>2</v>
      </c>
      <c r="D69" s="205"/>
      <c r="E69" s="203">
        <v>3</v>
      </c>
      <c r="F69" s="205"/>
      <c r="G69" s="203">
        <v>4</v>
      </c>
      <c r="H69" s="205"/>
      <c r="I69" s="203">
        <v>5</v>
      </c>
      <c r="J69" s="205"/>
      <c r="K69" s="258"/>
      <c r="L69" s="258"/>
      <c r="M69" s="258"/>
      <c r="N69" s="258"/>
    </row>
    <row r="70" spans="1:14" s="44" customFormat="1" ht="19.5" customHeight="1">
      <c r="A70" s="330" t="s">
        <v>100</v>
      </c>
      <c r="B70" s="331"/>
      <c r="C70" s="262" t="s">
        <v>47</v>
      </c>
      <c r="D70" s="263"/>
      <c r="E70" s="262" t="s">
        <v>47</v>
      </c>
      <c r="F70" s="263"/>
      <c r="G70" s="262" t="s">
        <v>47</v>
      </c>
      <c r="H70" s="263"/>
      <c r="I70" s="262" t="s">
        <v>47</v>
      </c>
      <c r="J70" s="263"/>
      <c r="K70" s="280"/>
      <c r="L70" s="280"/>
      <c r="M70" s="280"/>
      <c r="N70" s="280"/>
    </row>
    <row r="71" spans="1:14" s="44" customFormat="1" ht="57.75" customHeight="1">
      <c r="A71" s="330" t="s">
        <v>126</v>
      </c>
      <c r="B71" s="331"/>
      <c r="C71" s="262" t="s">
        <v>168</v>
      </c>
      <c r="D71" s="263"/>
      <c r="E71" s="254">
        <f>I64</f>
        <v>429.96999999999997</v>
      </c>
      <c r="F71" s="255"/>
      <c r="G71" s="254" t="s">
        <v>47</v>
      </c>
      <c r="H71" s="255"/>
      <c r="I71" s="254">
        <f>E71</f>
        <v>429.96999999999997</v>
      </c>
      <c r="J71" s="255"/>
      <c r="K71" s="280"/>
      <c r="L71" s="280"/>
      <c r="M71" s="280"/>
      <c r="N71" s="280"/>
    </row>
    <row r="72" spans="1:14" s="44" customFormat="1" ht="19.5" customHeight="1">
      <c r="A72" s="330" t="s">
        <v>68</v>
      </c>
      <c r="B72" s="331"/>
      <c r="C72" s="262" t="s">
        <v>47</v>
      </c>
      <c r="D72" s="263"/>
      <c r="E72" s="254" t="s">
        <v>47</v>
      </c>
      <c r="F72" s="255"/>
      <c r="G72" s="254" t="s">
        <v>47</v>
      </c>
      <c r="H72" s="255"/>
      <c r="I72" s="254" t="s">
        <v>47</v>
      </c>
      <c r="J72" s="255"/>
      <c r="K72" s="280"/>
      <c r="L72" s="280"/>
      <c r="M72" s="280"/>
      <c r="N72" s="280"/>
    </row>
    <row r="73" spans="1:14" s="44" customFormat="1" ht="33" customHeight="1">
      <c r="A73" s="330" t="s">
        <v>169</v>
      </c>
      <c r="B73" s="331"/>
      <c r="C73" s="262" t="s">
        <v>168</v>
      </c>
      <c r="D73" s="263"/>
      <c r="E73" s="254">
        <f>E71</f>
        <v>429.96999999999997</v>
      </c>
      <c r="F73" s="255"/>
      <c r="G73" s="254" t="s">
        <v>47</v>
      </c>
      <c r="H73" s="255"/>
      <c r="I73" s="254">
        <f>E73</f>
        <v>429.96999999999997</v>
      </c>
      <c r="J73" s="255"/>
      <c r="K73" s="280"/>
      <c r="L73" s="280"/>
      <c r="M73" s="280"/>
      <c r="N73" s="280"/>
    </row>
    <row r="74" spans="1:14" s="44" customFormat="1" ht="19.5" customHeight="1">
      <c r="A74" s="330" t="s">
        <v>74</v>
      </c>
      <c r="B74" s="331"/>
      <c r="C74" s="262" t="s">
        <v>47</v>
      </c>
      <c r="D74" s="263"/>
      <c r="E74" s="254">
        <f>E71</f>
        <v>429.96999999999997</v>
      </c>
      <c r="F74" s="255"/>
      <c r="G74" s="254" t="s">
        <v>47</v>
      </c>
      <c r="H74" s="255"/>
      <c r="I74" s="254">
        <f>I71</f>
        <v>429.96999999999997</v>
      </c>
      <c r="J74" s="255"/>
      <c r="K74" s="280"/>
      <c r="L74" s="280"/>
      <c r="M74" s="280"/>
      <c r="N74" s="280"/>
    </row>
    <row r="75" spans="1:14" s="15" customFormat="1" ht="18">
      <c r="A75" s="19"/>
      <c r="B75" s="20"/>
      <c r="C75" s="21"/>
      <c r="D75" s="21"/>
      <c r="E75" s="21"/>
      <c r="F75" s="21"/>
      <c r="G75" s="21"/>
      <c r="H75" s="21"/>
      <c r="I75" s="21"/>
      <c r="J75" s="21"/>
      <c r="L75" s="21"/>
      <c r="M75" s="21"/>
      <c r="N75" s="21"/>
    </row>
    <row r="76" spans="1:2" s="12" customFormat="1" ht="18">
      <c r="A76" s="17" t="s">
        <v>36</v>
      </c>
      <c r="B76" s="12" t="s">
        <v>66</v>
      </c>
    </row>
    <row r="77" s="12" customFormat="1" ht="8.25" customHeight="1">
      <c r="A77" s="17"/>
    </row>
    <row r="78" spans="1:15" s="54" customFormat="1" ht="15">
      <c r="A78" s="46" t="s">
        <v>3</v>
      </c>
      <c r="B78" s="52" t="s">
        <v>63</v>
      </c>
      <c r="C78" s="277" t="s">
        <v>94</v>
      </c>
      <c r="D78" s="282"/>
      <c r="E78" s="283"/>
      <c r="F78" s="277" t="s">
        <v>18</v>
      </c>
      <c r="G78" s="282"/>
      <c r="H78" s="283"/>
      <c r="I78" s="279" t="s">
        <v>19</v>
      </c>
      <c r="J78" s="279"/>
      <c r="K78" s="279"/>
      <c r="L78" s="279" t="s">
        <v>93</v>
      </c>
      <c r="M78" s="279"/>
      <c r="N78" s="279"/>
      <c r="O78" s="53"/>
    </row>
    <row r="79" spans="1:15" s="76" customFormat="1" ht="13.5">
      <c r="A79" s="73">
        <v>1</v>
      </c>
      <c r="B79" s="51">
        <v>2</v>
      </c>
      <c r="C79" s="270">
        <v>3</v>
      </c>
      <c r="D79" s="271"/>
      <c r="E79" s="272"/>
      <c r="F79" s="273">
        <v>4</v>
      </c>
      <c r="G79" s="273"/>
      <c r="H79" s="273"/>
      <c r="I79" s="273">
        <v>5</v>
      </c>
      <c r="J79" s="273"/>
      <c r="K79" s="273"/>
      <c r="L79" s="273">
        <v>6</v>
      </c>
      <c r="M79" s="273"/>
      <c r="N79" s="273"/>
      <c r="O79" s="75"/>
    </row>
    <row r="80" spans="1:15" s="34" customFormat="1" ht="18">
      <c r="A80" s="45"/>
      <c r="B80" s="32"/>
      <c r="C80" s="224" t="s">
        <v>125</v>
      </c>
      <c r="D80" s="225"/>
      <c r="E80" s="226"/>
      <c r="F80" s="293"/>
      <c r="G80" s="294"/>
      <c r="H80" s="295"/>
      <c r="I80" s="281"/>
      <c r="J80" s="281"/>
      <c r="K80" s="281"/>
      <c r="L80" s="203"/>
      <c r="M80" s="204"/>
      <c r="N80" s="205"/>
      <c r="O80" s="53"/>
    </row>
    <row r="81" spans="1:15" s="54" customFormat="1" ht="61.5" customHeight="1">
      <c r="A81" s="45">
        <v>1</v>
      </c>
      <c r="B81" s="77" t="s">
        <v>168</v>
      </c>
      <c r="C81" s="194" t="s">
        <v>169</v>
      </c>
      <c r="D81" s="195"/>
      <c r="E81" s="195"/>
      <c r="F81" s="197" t="s">
        <v>80</v>
      </c>
      <c r="G81" s="198"/>
      <c r="H81" s="199"/>
      <c r="I81" s="194" t="s">
        <v>170</v>
      </c>
      <c r="J81" s="195"/>
      <c r="K81" s="196"/>
      <c r="L81" s="212">
        <f>I64</f>
        <v>429.96999999999997</v>
      </c>
      <c r="M81" s="213"/>
      <c r="N81" s="214"/>
      <c r="O81" s="53"/>
    </row>
    <row r="82" spans="1:15" s="81" customFormat="1" ht="18">
      <c r="A82" s="78"/>
      <c r="B82" s="79"/>
      <c r="C82" s="230" t="s">
        <v>39</v>
      </c>
      <c r="D82" s="231"/>
      <c r="E82" s="232"/>
      <c r="F82" s="332"/>
      <c r="G82" s="333"/>
      <c r="H82" s="334"/>
      <c r="I82" s="236"/>
      <c r="J82" s="236"/>
      <c r="K82" s="236"/>
      <c r="L82" s="344"/>
      <c r="M82" s="345"/>
      <c r="N82" s="346"/>
      <c r="O82" s="80"/>
    </row>
    <row r="83" spans="1:15" s="34" customFormat="1" ht="77.25" customHeight="1">
      <c r="A83" s="32"/>
      <c r="B83" s="55"/>
      <c r="C83" s="194" t="s">
        <v>130</v>
      </c>
      <c r="D83" s="195"/>
      <c r="E83" s="195"/>
      <c r="F83" s="197" t="s">
        <v>80</v>
      </c>
      <c r="G83" s="198"/>
      <c r="H83" s="199"/>
      <c r="I83" s="209" t="s">
        <v>144</v>
      </c>
      <c r="J83" s="210"/>
      <c r="K83" s="211"/>
      <c r="L83" s="212">
        <f>M53</f>
        <v>80.766</v>
      </c>
      <c r="M83" s="213"/>
      <c r="N83" s="214"/>
      <c r="O83" s="53"/>
    </row>
    <row r="84" spans="1:15" s="34" customFormat="1" ht="18">
      <c r="A84" s="45">
        <v>1</v>
      </c>
      <c r="B84" s="32"/>
      <c r="C84" s="224" t="s">
        <v>6</v>
      </c>
      <c r="D84" s="225"/>
      <c r="E84" s="226"/>
      <c r="F84" s="246"/>
      <c r="G84" s="247"/>
      <c r="H84" s="248"/>
      <c r="I84" s="240"/>
      <c r="J84" s="241"/>
      <c r="K84" s="242"/>
      <c r="L84" s="212"/>
      <c r="M84" s="213"/>
      <c r="N84" s="214"/>
      <c r="O84" s="53"/>
    </row>
    <row r="85" spans="1:15" s="34" customFormat="1" ht="33.75" customHeight="1">
      <c r="A85" s="35"/>
      <c r="B85" s="32"/>
      <c r="C85" s="194" t="s">
        <v>115</v>
      </c>
      <c r="D85" s="195"/>
      <c r="E85" s="196"/>
      <c r="F85" s="335" t="s">
        <v>80</v>
      </c>
      <c r="G85" s="336"/>
      <c r="H85" s="337"/>
      <c r="I85" s="240"/>
      <c r="J85" s="241"/>
      <c r="K85" s="242"/>
      <c r="L85" s="274">
        <f>80.43313</f>
        <v>80.43313</v>
      </c>
      <c r="M85" s="275"/>
      <c r="N85" s="276"/>
      <c r="O85" s="33"/>
    </row>
    <row r="86" spans="1:15" s="34" customFormat="1" ht="33" customHeight="1">
      <c r="A86" s="35"/>
      <c r="B86" s="32"/>
      <c r="C86" s="194" t="s">
        <v>116</v>
      </c>
      <c r="D86" s="195"/>
      <c r="E86" s="196"/>
      <c r="F86" s="197" t="s">
        <v>80</v>
      </c>
      <c r="G86" s="198"/>
      <c r="H86" s="199"/>
      <c r="I86" s="200"/>
      <c r="J86" s="201"/>
      <c r="K86" s="202"/>
      <c r="L86" s="274">
        <f>0.33263</f>
        <v>0.33263</v>
      </c>
      <c r="M86" s="275"/>
      <c r="N86" s="276"/>
      <c r="O86" s="33"/>
    </row>
    <row r="87" spans="1:15" s="44" customFormat="1" ht="15">
      <c r="A87" s="63">
        <v>2</v>
      </c>
      <c r="B87" s="59"/>
      <c r="C87" s="224" t="s">
        <v>7</v>
      </c>
      <c r="D87" s="225"/>
      <c r="E87" s="226"/>
      <c r="F87" s="227"/>
      <c r="G87" s="228"/>
      <c r="H87" s="229"/>
      <c r="I87" s="203"/>
      <c r="J87" s="204"/>
      <c r="K87" s="205"/>
      <c r="L87" s="203"/>
      <c r="M87" s="204"/>
      <c r="N87" s="205"/>
      <c r="O87" s="64"/>
    </row>
    <row r="88" spans="1:15" s="34" customFormat="1" ht="45" customHeight="1">
      <c r="A88" s="36"/>
      <c r="B88" s="32"/>
      <c r="C88" s="194" t="s">
        <v>117</v>
      </c>
      <c r="D88" s="195"/>
      <c r="E88" s="196"/>
      <c r="F88" s="197" t="s">
        <v>48</v>
      </c>
      <c r="G88" s="198"/>
      <c r="H88" s="199"/>
      <c r="I88" s="209" t="s">
        <v>171</v>
      </c>
      <c r="J88" s="210"/>
      <c r="K88" s="211"/>
      <c r="L88" s="203">
        <v>63</v>
      </c>
      <c r="M88" s="204"/>
      <c r="N88" s="205"/>
      <c r="O88" s="33"/>
    </row>
    <row r="89" spans="1:15" s="34" customFormat="1" ht="45" customHeight="1">
      <c r="A89" s="36"/>
      <c r="B89" s="32"/>
      <c r="C89" s="194" t="s">
        <v>118</v>
      </c>
      <c r="D89" s="195"/>
      <c r="E89" s="196"/>
      <c r="F89" s="197" t="s">
        <v>48</v>
      </c>
      <c r="G89" s="198"/>
      <c r="H89" s="199"/>
      <c r="I89" s="200"/>
      <c r="J89" s="201"/>
      <c r="K89" s="202"/>
      <c r="L89" s="203">
        <v>28</v>
      </c>
      <c r="M89" s="204"/>
      <c r="N89" s="205"/>
      <c r="O89" s="33"/>
    </row>
    <row r="90" spans="1:15" s="44" customFormat="1" ht="15">
      <c r="A90" s="63">
        <v>3</v>
      </c>
      <c r="B90" s="65"/>
      <c r="C90" s="224" t="s">
        <v>8</v>
      </c>
      <c r="D90" s="225"/>
      <c r="E90" s="226"/>
      <c r="F90" s="203"/>
      <c r="G90" s="204"/>
      <c r="H90" s="205"/>
      <c r="I90" s="203"/>
      <c r="J90" s="204"/>
      <c r="K90" s="205"/>
      <c r="L90" s="203"/>
      <c r="M90" s="204"/>
      <c r="N90" s="205"/>
      <c r="O90" s="64"/>
    </row>
    <row r="91" spans="1:15" s="34" customFormat="1" ht="30" customHeight="1">
      <c r="A91" s="36"/>
      <c r="B91" s="57"/>
      <c r="C91" s="259" t="s">
        <v>110</v>
      </c>
      <c r="D91" s="260"/>
      <c r="E91" s="261"/>
      <c r="F91" s="197" t="s">
        <v>122</v>
      </c>
      <c r="G91" s="198"/>
      <c r="H91" s="199"/>
      <c r="I91" s="209" t="s">
        <v>119</v>
      </c>
      <c r="J91" s="210"/>
      <c r="K91" s="211"/>
      <c r="L91" s="212">
        <v>1.21208</v>
      </c>
      <c r="M91" s="213"/>
      <c r="N91" s="214"/>
      <c r="O91" s="33"/>
    </row>
    <row r="92" spans="1:15" s="34" customFormat="1" ht="30.75" customHeight="1">
      <c r="A92" s="36"/>
      <c r="B92" s="57"/>
      <c r="C92" s="259" t="s">
        <v>111</v>
      </c>
      <c r="D92" s="260"/>
      <c r="E92" s="261"/>
      <c r="F92" s="197" t="s">
        <v>122</v>
      </c>
      <c r="G92" s="198"/>
      <c r="H92" s="199"/>
      <c r="I92" s="200"/>
      <c r="J92" s="201"/>
      <c r="K92" s="202"/>
      <c r="L92" s="212">
        <v>0.14502</v>
      </c>
      <c r="M92" s="213"/>
      <c r="N92" s="214"/>
      <c r="O92" s="33"/>
    </row>
    <row r="93" spans="1:15" s="34" customFormat="1" ht="18">
      <c r="A93" s="63">
        <v>4</v>
      </c>
      <c r="B93" s="37"/>
      <c r="C93" s="215" t="s">
        <v>9</v>
      </c>
      <c r="D93" s="216"/>
      <c r="E93" s="217"/>
      <c r="F93" s="218"/>
      <c r="G93" s="219"/>
      <c r="H93" s="220"/>
      <c r="I93" s="221"/>
      <c r="J93" s="222"/>
      <c r="K93" s="223"/>
      <c r="L93" s="221"/>
      <c r="M93" s="222"/>
      <c r="N93" s="223"/>
      <c r="O93" s="33"/>
    </row>
    <row r="94" spans="1:15" s="34" customFormat="1" ht="13.5" customHeight="1">
      <c r="A94" s="37"/>
      <c r="B94" s="37"/>
      <c r="C94" s="215" t="s">
        <v>47</v>
      </c>
      <c r="D94" s="216"/>
      <c r="E94" s="217"/>
      <c r="F94" s="203" t="s">
        <v>47</v>
      </c>
      <c r="G94" s="204"/>
      <c r="H94" s="205"/>
      <c r="I94" s="224" t="s">
        <v>47</v>
      </c>
      <c r="J94" s="225"/>
      <c r="K94" s="226"/>
      <c r="L94" s="203" t="s">
        <v>47</v>
      </c>
      <c r="M94" s="204"/>
      <c r="N94" s="205"/>
      <c r="O94" s="33"/>
    </row>
    <row r="95" spans="1:15" s="81" customFormat="1" ht="18">
      <c r="A95" s="78"/>
      <c r="B95" s="79"/>
      <c r="C95" s="230" t="s">
        <v>40</v>
      </c>
      <c r="D95" s="231"/>
      <c r="E95" s="232"/>
      <c r="F95" s="233"/>
      <c r="G95" s="234"/>
      <c r="H95" s="235"/>
      <c r="I95" s="236"/>
      <c r="J95" s="236"/>
      <c r="K95" s="236"/>
      <c r="L95" s="237"/>
      <c r="M95" s="238"/>
      <c r="N95" s="239"/>
      <c r="O95" s="80"/>
    </row>
    <row r="96" spans="1:15" s="34" customFormat="1" ht="64.5" customHeight="1">
      <c r="A96" s="32"/>
      <c r="B96" s="55"/>
      <c r="C96" s="194" t="s">
        <v>108</v>
      </c>
      <c r="D96" s="195"/>
      <c r="E96" s="195"/>
      <c r="F96" s="206" t="s">
        <v>80</v>
      </c>
      <c r="G96" s="207"/>
      <c r="H96" s="208"/>
      <c r="I96" s="209" t="s">
        <v>144</v>
      </c>
      <c r="J96" s="210"/>
      <c r="K96" s="211"/>
      <c r="L96" s="264">
        <f>M55</f>
        <v>132.033</v>
      </c>
      <c r="M96" s="265"/>
      <c r="N96" s="266"/>
      <c r="O96" s="53"/>
    </row>
    <row r="97" spans="1:15" s="34" customFormat="1" ht="18.75" customHeight="1">
      <c r="A97" s="45">
        <v>1</v>
      </c>
      <c r="B97" s="32"/>
      <c r="C97" s="224" t="s">
        <v>6</v>
      </c>
      <c r="D97" s="225"/>
      <c r="E97" s="226"/>
      <c r="F97" s="246"/>
      <c r="G97" s="247"/>
      <c r="H97" s="248"/>
      <c r="I97" s="240"/>
      <c r="J97" s="241"/>
      <c r="K97" s="242"/>
      <c r="L97" s="212"/>
      <c r="M97" s="213"/>
      <c r="N97" s="214"/>
      <c r="O97" s="53"/>
    </row>
    <row r="98" spans="1:15" s="34" customFormat="1" ht="48" customHeight="1">
      <c r="A98" s="45"/>
      <c r="B98" s="32"/>
      <c r="C98" s="194" t="s">
        <v>120</v>
      </c>
      <c r="D98" s="195"/>
      <c r="E98" s="196"/>
      <c r="F98" s="206" t="s">
        <v>80</v>
      </c>
      <c r="G98" s="207"/>
      <c r="H98" s="208"/>
      <c r="I98" s="240"/>
      <c r="J98" s="241"/>
      <c r="K98" s="242"/>
      <c r="L98" s="212">
        <v>131.5</v>
      </c>
      <c r="M98" s="213"/>
      <c r="N98" s="214"/>
      <c r="O98" s="53"/>
    </row>
    <row r="99" spans="1:15" s="34" customFormat="1" ht="34.5" customHeight="1">
      <c r="A99" s="35"/>
      <c r="B99" s="32"/>
      <c r="C99" s="194" t="s">
        <v>116</v>
      </c>
      <c r="D99" s="195"/>
      <c r="E99" s="196"/>
      <c r="F99" s="197" t="s">
        <v>80</v>
      </c>
      <c r="G99" s="198"/>
      <c r="H99" s="199"/>
      <c r="I99" s="200"/>
      <c r="J99" s="201"/>
      <c r="K99" s="202"/>
      <c r="L99" s="274">
        <v>0.53325</v>
      </c>
      <c r="M99" s="275"/>
      <c r="N99" s="276"/>
      <c r="O99" s="33"/>
    </row>
    <row r="100" spans="1:15" s="44" customFormat="1" ht="15">
      <c r="A100" s="63">
        <v>2</v>
      </c>
      <c r="B100" s="59"/>
      <c r="C100" s="224" t="s">
        <v>7</v>
      </c>
      <c r="D100" s="225"/>
      <c r="E100" s="226"/>
      <c r="F100" s="227"/>
      <c r="G100" s="228"/>
      <c r="H100" s="229"/>
      <c r="I100" s="203"/>
      <c r="J100" s="204"/>
      <c r="K100" s="205"/>
      <c r="L100" s="203"/>
      <c r="M100" s="204"/>
      <c r="N100" s="205"/>
      <c r="O100" s="64"/>
    </row>
    <row r="101" spans="1:15" s="34" customFormat="1" ht="48" customHeight="1">
      <c r="A101" s="45"/>
      <c r="B101" s="32"/>
      <c r="C101" s="194" t="s">
        <v>131</v>
      </c>
      <c r="D101" s="195"/>
      <c r="E101" s="196"/>
      <c r="F101" s="206" t="s">
        <v>48</v>
      </c>
      <c r="G101" s="207"/>
      <c r="H101" s="208"/>
      <c r="I101" s="209" t="s">
        <v>172</v>
      </c>
      <c r="J101" s="210"/>
      <c r="K101" s="211"/>
      <c r="L101" s="267">
        <v>324</v>
      </c>
      <c r="M101" s="268"/>
      <c r="N101" s="269"/>
      <c r="O101" s="53"/>
    </row>
    <row r="102" spans="1:15" s="34" customFormat="1" ht="36.75" customHeight="1">
      <c r="A102" s="45"/>
      <c r="B102" s="32"/>
      <c r="C102" s="194" t="s">
        <v>132</v>
      </c>
      <c r="D102" s="195"/>
      <c r="E102" s="196"/>
      <c r="F102" s="206" t="s">
        <v>48</v>
      </c>
      <c r="G102" s="207"/>
      <c r="H102" s="208"/>
      <c r="I102" s="200"/>
      <c r="J102" s="201"/>
      <c r="K102" s="202"/>
      <c r="L102" s="267">
        <v>324</v>
      </c>
      <c r="M102" s="268"/>
      <c r="N102" s="269"/>
      <c r="O102" s="53"/>
    </row>
    <row r="103" spans="1:15" s="34" customFormat="1" ht="18">
      <c r="A103" s="36">
        <v>3</v>
      </c>
      <c r="B103" s="37"/>
      <c r="C103" s="224" t="s">
        <v>8</v>
      </c>
      <c r="D103" s="225"/>
      <c r="E103" s="226"/>
      <c r="F103" s="203"/>
      <c r="G103" s="204"/>
      <c r="H103" s="205"/>
      <c r="I103" s="203"/>
      <c r="J103" s="204"/>
      <c r="K103" s="205"/>
      <c r="L103" s="267"/>
      <c r="M103" s="268"/>
      <c r="N103" s="269"/>
      <c r="O103" s="33"/>
    </row>
    <row r="104" spans="1:15" s="34" customFormat="1" ht="33.75" customHeight="1">
      <c r="A104" s="45"/>
      <c r="B104" s="32"/>
      <c r="C104" s="194" t="s">
        <v>121</v>
      </c>
      <c r="D104" s="195"/>
      <c r="E104" s="196"/>
      <c r="F104" s="206" t="s">
        <v>80</v>
      </c>
      <c r="G104" s="207"/>
      <c r="H104" s="208"/>
      <c r="I104" s="194" t="s">
        <v>171</v>
      </c>
      <c r="J104" s="195"/>
      <c r="K104" s="196"/>
      <c r="L104" s="338">
        <v>0.40586</v>
      </c>
      <c r="M104" s="339"/>
      <c r="N104" s="340"/>
      <c r="O104" s="53"/>
    </row>
    <row r="105" spans="1:15" s="34" customFormat="1" ht="18">
      <c r="A105" s="63">
        <v>4</v>
      </c>
      <c r="B105" s="37"/>
      <c r="C105" s="215" t="s">
        <v>9</v>
      </c>
      <c r="D105" s="216"/>
      <c r="E105" s="217"/>
      <c r="F105" s="218"/>
      <c r="G105" s="219"/>
      <c r="H105" s="220"/>
      <c r="I105" s="221"/>
      <c r="J105" s="222"/>
      <c r="K105" s="223"/>
      <c r="L105" s="221"/>
      <c r="M105" s="222"/>
      <c r="N105" s="223"/>
      <c r="O105" s="33"/>
    </row>
    <row r="106" spans="1:15" s="34" customFormat="1" ht="46.5" customHeight="1">
      <c r="A106" s="36"/>
      <c r="B106" s="32"/>
      <c r="C106" s="194" t="s">
        <v>133</v>
      </c>
      <c r="D106" s="195"/>
      <c r="E106" s="196"/>
      <c r="F106" s="197" t="s">
        <v>79</v>
      </c>
      <c r="G106" s="198"/>
      <c r="H106" s="199"/>
      <c r="I106" s="200" t="s">
        <v>123</v>
      </c>
      <c r="J106" s="201"/>
      <c r="K106" s="202"/>
      <c r="L106" s="203">
        <v>100</v>
      </c>
      <c r="M106" s="204"/>
      <c r="N106" s="205"/>
      <c r="O106" s="33"/>
    </row>
    <row r="107" spans="1:15" s="81" customFormat="1" ht="18">
      <c r="A107" s="78"/>
      <c r="B107" s="79"/>
      <c r="C107" s="230" t="s">
        <v>112</v>
      </c>
      <c r="D107" s="231"/>
      <c r="E107" s="232"/>
      <c r="F107" s="233"/>
      <c r="G107" s="234"/>
      <c r="H107" s="235"/>
      <c r="I107" s="236"/>
      <c r="J107" s="236"/>
      <c r="K107" s="236"/>
      <c r="L107" s="237"/>
      <c r="M107" s="238"/>
      <c r="N107" s="239"/>
      <c r="O107" s="80"/>
    </row>
    <row r="108" spans="1:15" s="34" customFormat="1" ht="47.25" customHeight="1">
      <c r="A108" s="32"/>
      <c r="B108" s="55"/>
      <c r="C108" s="194" t="s">
        <v>107</v>
      </c>
      <c r="D108" s="195"/>
      <c r="E108" s="195"/>
      <c r="F108" s="206" t="s">
        <v>80</v>
      </c>
      <c r="G108" s="207"/>
      <c r="H108" s="208"/>
      <c r="I108" s="347" t="s">
        <v>145</v>
      </c>
      <c r="J108" s="348"/>
      <c r="K108" s="349"/>
      <c r="L108" s="243">
        <f>M57</f>
        <v>21.599</v>
      </c>
      <c r="M108" s="244"/>
      <c r="N108" s="245"/>
      <c r="O108" s="53"/>
    </row>
    <row r="109" spans="1:15" s="34" customFormat="1" ht="18.75" customHeight="1">
      <c r="A109" s="45">
        <v>1</v>
      </c>
      <c r="B109" s="32"/>
      <c r="C109" s="224" t="s">
        <v>6</v>
      </c>
      <c r="D109" s="225"/>
      <c r="E109" s="226"/>
      <c r="F109" s="246"/>
      <c r="G109" s="247"/>
      <c r="H109" s="248"/>
      <c r="I109" s="350"/>
      <c r="J109" s="351"/>
      <c r="K109" s="352"/>
      <c r="L109" s="203"/>
      <c r="M109" s="204"/>
      <c r="N109" s="205"/>
      <c r="O109" s="53"/>
    </row>
    <row r="110" spans="1:15" s="34" customFormat="1" ht="48" customHeight="1">
      <c r="A110" s="45"/>
      <c r="B110" s="32"/>
      <c r="C110" s="194" t="s">
        <v>120</v>
      </c>
      <c r="D110" s="195"/>
      <c r="E110" s="196"/>
      <c r="F110" s="206" t="s">
        <v>80</v>
      </c>
      <c r="G110" s="207"/>
      <c r="H110" s="208"/>
      <c r="I110" s="350"/>
      <c r="J110" s="351"/>
      <c r="K110" s="352"/>
      <c r="L110" s="212">
        <v>21.599</v>
      </c>
      <c r="M110" s="213"/>
      <c r="N110" s="214"/>
      <c r="O110" s="53"/>
    </row>
    <row r="111" spans="1:15" s="44" customFormat="1" ht="15">
      <c r="A111" s="63">
        <v>2</v>
      </c>
      <c r="B111" s="59"/>
      <c r="C111" s="224" t="s">
        <v>7</v>
      </c>
      <c r="D111" s="225"/>
      <c r="E111" s="226"/>
      <c r="F111" s="227"/>
      <c r="G111" s="228"/>
      <c r="H111" s="229"/>
      <c r="I111" s="350"/>
      <c r="J111" s="351"/>
      <c r="K111" s="352"/>
      <c r="L111" s="267"/>
      <c r="M111" s="268"/>
      <c r="N111" s="269"/>
      <c r="O111" s="64"/>
    </row>
    <row r="112" spans="1:15" s="34" customFormat="1" ht="32.25" customHeight="1">
      <c r="A112" s="45"/>
      <c r="B112" s="32"/>
      <c r="C112" s="194" t="s">
        <v>134</v>
      </c>
      <c r="D112" s="195"/>
      <c r="E112" s="196"/>
      <c r="F112" s="206" t="s">
        <v>48</v>
      </c>
      <c r="G112" s="207"/>
      <c r="H112" s="208"/>
      <c r="I112" s="350"/>
      <c r="J112" s="351"/>
      <c r="K112" s="352"/>
      <c r="L112" s="267">
        <v>64</v>
      </c>
      <c r="M112" s="268"/>
      <c r="N112" s="269"/>
      <c r="O112" s="53"/>
    </row>
    <row r="113" spans="1:15" s="34" customFormat="1" ht="30.75" customHeight="1">
      <c r="A113" s="45"/>
      <c r="B113" s="32"/>
      <c r="C113" s="194" t="s">
        <v>135</v>
      </c>
      <c r="D113" s="195"/>
      <c r="E113" s="196"/>
      <c r="F113" s="206" t="s">
        <v>48</v>
      </c>
      <c r="G113" s="207"/>
      <c r="H113" s="208"/>
      <c r="I113" s="335"/>
      <c r="J113" s="336"/>
      <c r="K113" s="337"/>
      <c r="L113" s="267">
        <v>64</v>
      </c>
      <c r="M113" s="268"/>
      <c r="N113" s="269"/>
      <c r="O113" s="53"/>
    </row>
    <row r="114" spans="1:15" s="34" customFormat="1" ht="18">
      <c r="A114" s="36">
        <v>3</v>
      </c>
      <c r="B114" s="37"/>
      <c r="C114" s="224" t="s">
        <v>8</v>
      </c>
      <c r="D114" s="225"/>
      <c r="E114" s="226"/>
      <c r="F114" s="203"/>
      <c r="G114" s="204"/>
      <c r="H114" s="205"/>
      <c r="I114" s="203"/>
      <c r="J114" s="204"/>
      <c r="K114" s="205"/>
      <c r="L114" s="267"/>
      <c r="M114" s="268"/>
      <c r="N114" s="269"/>
      <c r="O114" s="33"/>
    </row>
    <row r="115" spans="1:15" s="34" customFormat="1" ht="35.25" customHeight="1">
      <c r="A115" s="36"/>
      <c r="B115" s="57"/>
      <c r="C115" s="194" t="s">
        <v>121</v>
      </c>
      <c r="D115" s="195"/>
      <c r="E115" s="196"/>
      <c r="F115" s="206" t="s">
        <v>80</v>
      </c>
      <c r="G115" s="207"/>
      <c r="H115" s="208"/>
      <c r="I115" s="194" t="s">
        <v>171</v>
      </c>
      <c r="J115" s="195"/>
      <c r="K115" s="196"/>
      <c r="L115" s="267">
        <v>0.33748</v>
      </c>
      <c r="M115" s="268"/>
      <c r="N115" s="269"/>
      <c r="O115" s="33"/>
    </row>
    <row r="116" spans="1:15" s="34" customFormat="1" ht="18">
      <c r="A116" s="63">
        <v>4</v>
      </c>
      <c r="B116" s="37"/>
      <c r="C116" s="215" t="s">
        <v>9</v>
      </c>
      <c r="D116" s="216"/>
      <c r="E116" s="217"/>
      <c r="F116" s="218"/>
      <c r="G116" s="219"/>
      <c r="H116" s="220"/>
      <c r="I116" s="221"/>
      <c r="J116" s="222"/>
      <c r="K116" s="223"/>
      <c r="L116" s="221"/>
      <c r="M116" s="222"/>
      <c r="N116" s="223"/>
      <c r="O116" s="33"/>
    </row>
    <row r="117" spans="1:15" s="34" customFormat="1" ht="63.75" customHeight="1">
      <c r="A117" s="36"/>
      <c r="B117" s="32"/>
      <c r="C117" s="194" t="s">
        <v>136</v>
      </c>
      <c r="D117" s="195"/>
      <c r="E117" s="196"/>
      <c r="F117" s="197" t="s">
        <v>79</v>
      </c>
      <c r="G117" s="198"/>
      <c r="H117" s="199"/>
      <c r="I117" s="200" t="s">
        <v>123</v>
      </c>
      <c r="J117" s="201"/>
      <c r="K117" s="202"/>
      <c r="L117" s="203">
        <v>100</v>
      </c>
      <c r="M117" s="204"/>
      <c r="N117" s="205"/>
      <c r="O117" s="33"/>
    </row>
    <row r="118" spans="1:15" s="81" customFormat="1" ht="18">
      <c r="A118" s="78"/>
      <c r="B118" s="79"/>
      <c r="C118" s="230" t="s">
        <v>113</v>
      </c>
      <c r="D118" s="231"/>
      <c r="E118" s="232"/>
      <c r="F118" s="233"/>
      <c r="G118" s="234"/>
      <c r="H118" s="235"/>
      <c r="I118" s="236"/>
      <c r="J118" s="236"/>
      <c r="K118" s="236"/>
      <c r="L118" s="237"/>
      <c r="M118" s="238"/>
      <c r="N118" s="239"/>
      <c r="O118" s="80"/>
    </row>
    <row r="119" spans="1:15" s="34" customFormat="1" ht="62.25" customHeight="1">
      <c r="A119" s="32"/>
      <c r="B119" s="55"/>
      <c r="C119" s="194" t="s">
        <v>109</v>
      </c>
      <c r="D119" s="195"/>
      <c r="E119" s="195"/>
      <c r="F119" s="206" t="s">
        <v>80</v>
      </c>
      <c r="G119" s="207"/>
      <c r="H119" s="208"/>
      <c r="I119" s="209" t="s">
        <v>173</v>
      </c>
      <c r="J119" s="210"/>
      <c r="K119" s="211"/>
      <c r="L119" s="243">
        <f>M59</f>
        <v>168</v>
      </c>
      <c r="M119" s="244"/>
      <c r="N119" s="245"/>
      <c r="O119" s="53"/>
    </row>
    <row r="120" spans="1:15" s="34" customFormat="1" ht="18.75" customHeight="1">
      <c r="A120" s="45">
        <v>1</v>
      </c>
      <c r="B120" s="32"/>
      <c r="C120" s="224" t="s">
        <v>6</v>
      </c>
      <c r="D120" s="225"/>
      <c r="E120" s="226"/>
      <c r="F120" s="246"/>
      <c r="G120" s="247"/>
      <c r="H120" s="248"/>
      <c r="I120" s="240"/>
      <c r="J120" s="241"/>
      <c r="K120" s="242"/>
      <c r="L120" s="249"/>
      <c r="M120" s="250"/>
      <c r="N120" s="251"/>
      <c r="O120" s="53"/>
    </row>
    <row r="121" spans="1:15" s="34" customFormat="1" ht="45" customHeight="1">
      <c r="A121" s="45"/>
      <c r="B121" s="32"/>
      <c r="C121" s="194" t="s">
        <v>120</v>
      </c>
      <c r="D121" s="195"/>
      <c r="E121" s="196"/>
      <c r="F121" s="206" t="s">
        <v>80</v>
      </c>
      <c r="G121" s="207"/>
      <c r="H121" s="208"/>
      <c r="I121" s="200"/>
      <c r="J121" s="201"/>
      <c r="K121" s="202"/>
      <c r="L121" s="249">
        <f>156+12</f>
        <v>168</v>
      </c>
      <c r="M121" s="250"/>
      <c r="N121" s="251"/>
      <c r="O121" s="53"/>
    </row>
    <row r="122" spans="1:15" s="44" customFormat="1" ht="15">
      <c r="A122" s="45">
        <v>2</v>
      </c>
      <c r="B122" s="59"/>
      <c r="C122" s="224" t="s">
        <v>7</v>
      </c>
      <c r="D122" s="225"/>
      <c r="E122" s="226"/>
      <c r="F122" s="227"/>
      <c r="G122" s="228"/>
      <c r="H122" s="229"/>
      <c r="I122" s="203"/>
      <c r="J122" s="204"/>
      <c r="K122" s="205"/>
      <c r="L122" s="203"/>
      <c r="M122" s="204"/>
      <c r="N122" s="205"/>
      <c r="O122" s="64"/>
    </row>
    <row r="123" spans="1:15" s="34" customFormat="1" ht="30" customHeight="1">
      <c r="A123" s="45"/>
      <c r="B123" s="32"/>
      <c r="C123" s="194" t="s">
        <v>124</v>
      </c>
      <c r="D123" s="195"/>
      <c r="E123" s="196"/>
      <c r="F123" s="206" t="s">
        <v>48</v>
      </c>
      <c r="G123" s="207"/>
      <c r="H123" s="208"/>
      <c r="I123" s="209" t="s">
        <v>171</v>
      </c>
      <c r="J123" s="210"/>
      <c r="K123" s="211"/>
      <c r="L123" s="203">
        <v>14</v>
      </c>
      <c r="M123" s="204"/>
      <c r="N123" s="205"/>
      <c r="O123" s="53"/>
    </row>
    <row r="124" spans="1:15" s="34" customFormat="1" ht="18">
      <c r="A124" s="36">
        <v>3</v>
      </c>
      <c r="B124" s="37"/>
      <c r="C124" s="224" t="s">
        <v>8</v>
      </c>
      <c r="D124" s="225"/>
      <c r="E124" s="226"/>
      <c r="F124" s="203"/>
      <c r="G124" s="204"/>
      <c r="H124" s="205"/>
      <c r="I124" s="240"/>
      <c r="J124" s="241"/>
      <c r="K124" s="242"/>
      <c r="L124" s="203"/>
      <c r="M124" s="204"/>
      <c r="N124" s="205"/>
      <c r="O124" s="33"/>
    </row>
    <row r="125" spans="1:15" s="34" customFormat="1" ht="30.75" customHeight="1">
      <c r="A125" s="36"/>
      <c r="B125" s="57"/>
      <c r="C125" s="194" t="s">
        <v>121</v>
      </c>
      <c r="D125" s="195"/>
      <c r="E125" s="196"/>
      <c r="F125" s="206" t="s">
        <v>80</v>
      </c>
      <c r="G125" s="207"/>
      <c r="H125" s="208"/>
      <c r="I125" s="200"/>
      <c r="J125" s="201"/>
      <c r="K125" s="202"/>
      <c r="L125" s="341">
        <v>1</v>
      </c>
      <c r="M125" s="342"/>
      <c r="N125" s="343"/>
      <c r="O125" s="33"/>
    </row>
    <row r="126" spans="1:15" s="34" customFormat="1" ht="18">
      <c r="A126" s="63">
        <v>4</v>
      </c>
      <c r="B126" s="37"/>
      <c r="C126" s="215" t="s">
        <v>9</v>
      </c>
      <c r="D126" s="216"/>
      <c r="E126" s="217"/>
      <c r="F126" s="218"/>
      <c r="G126" s="219"/>
      <c r="H126" s="220"/>
      <c r="I126" s="221"/>
      <c r="J126" s="222"/>
      <c r="K126" s="223"/>
      <c r="L126" s="221"/>
      <c r="M126" s="222"/>
      <c r="N126" s="223"/>
      <c r="O126" s="33"/>
    </row>
    <row r="127" spans="1:15" s="34" customFormat="1" ht="15.75" customHeight="1">
      <c r="A127" s="35"/>
      <c r="B127" s="32"/>
      <c r="C127" s="224" t="s">
        <v>47</v>
      </c>
      <c r="D127" s="225"/>
      <c r="E127" s="226"/>
      <c r="F127" s="203" t="s">
        <v>47</v>
      </c>
      <c r="G127" s="204"/>
      <c r="H127" s="205"/>
      <c r="I127" s="224" t="s">
        <v>47</v>
      </c>
      <c r="J127" s="225"/>
      <c r="K127" s="226"/>
      <c r="L127" s="203" t="s">
        <v>47</v>
      </c>
      <c r="M127" s="204"/>
      <c r="N127" s="205"/>
      <c r="O127" s="33"/>
    </row>
    <row r="128" spans="1:15" s="81" customFormat="1" ht="18">
      <c r="A128" s="78"/>
      <c r="B128" s="79"/>
      <c r="C128" s="230" t="s">
        <v>114</v>
      </c>
      <c r="D128" s="231"/>
      <c r="E128" s="232"/>
      <c r="F128" s="233"/>
      <c r="G128" s="234"/>
      <c r="H128" s="235"/>
      <c r="I128" s="236"/>
      <c r="J128" s="236"/>
      <c r="K128" s="236"/>
      <c r="L128" s="237"/>
      <c r="M128" s="238"/>
      <c r="N128" s="239"/>
      <c r="O128" s="80"/>
    </row>
    <row r="129" spans="1:15" s="34" customFormat="1" ht="34.5" customHeight="1">
      <c r="A129" s="32"/>
      <c r="B129" s="55"/>
      <c r="C129" s="194" t="s">
        <v>178</v>
      </c>
      <c r="D129" s="195"/>
      <c r="E129" s="195"/>
      <c r="F129" s="206" t="s">
        <v>80</v>
      </c>
      <c r="G129" s="207"/>
      <c r="H129" s="208"/>
      <c r="I129" s="209" t="s">
        <v>145</v>
      </c>
      <c r="J129" s="210"/>
      <c r="K129" s="211"/>
      <c r="L129" s="243">
        <f>M61</f>
        <v>20.177</v>
      </c>
      <c r="M129" s="244"/>
      <c r="N129" s="245"/>
      <c r="O129" s="53"/>
    </row>
    <row r="130" spans="1:15" s="34" customFormat="1" ht="18">
      <c r="A130" s="45">
        <v>1</v>
      </c>
      <c r="B130" s="32"/>
      <c r="C130" s="224" t="s">
        <v>6</v>
      </c>
      <c r="D130" s="225"/>
      <c r="E130" s="226"/>
      <c r="F130" s="246"/>
      <c r="G130" s="247"/>
      <c r="H130" s="248"/>
      <c r="I130" s="240"/>
      <c r="J130" s="241"/>
      <c r="K130" s="242"/>
      <c r="L130" s="249"/>
      <c r="M130" s="250"/>
      <c r="N130" s="251"/>
      <c r="O130" s="53"/>
    </row>
    <row r="131" spans="1:15" s="34" customFormat="1" ht="48" customHeight="1">
      <c r="A131" s="45"/>
      <c r="B131" s="72"/>
      <c r="C131" s="194" t="s">
        <v>185</v>
      </c>
      <c r="D131" s="195"/>
      <c r="E131" s="196"/>
      <c r="F131" s="206" t="s">
        <v>80</v>
      </c>
      <c r="G131" s="207"/>
      <c r="H131" s="208"/>
      <c r="I131" s="200"/>
      <c r="J131" s="201"/>
      <c r="K131" s="202"/>
      <c r="L131" s="249">
        <v>20.177</v>
      </c>
      <c r="M131" s="250"/>
      <c r="N131" s="251"/>
      <c r="O131" s="53"/>
    </row>
    <row r="132" spans="1:15" s="44" customFormat="1" ht="15">
      <c r="A132" s="63">
        <v>2</v>
      </c>
      <c r="B132" s="59"/>
      <c r="C132" s="224" t="s">
        <v>7</v>
      </c>
      <c r="D132" s="225"/>
      <c r="E132" s="226"/>
      <c r="F132" s="227"/>
      <c r="G132" s="228"/>
      <c r="H132" s="229"/>
      <c r="I132" s="203"/>
      <c r="J132" s="204"/>
      <c r="K132" s="205"/>
      <c r="L132" s="203"/>
      <c r="M132" s="204"/>
      <c r="N132" s="205"/>
      <c r="O132" s="64"/>
    </row>
    <row r="133" spans="1:15" s="34" customFormat="1" ht="33.75" customHeight="1">
      <c r="A133" s="45"/>
      <c r="B133" s="32"/>
      <c r="C133" s="194" t="s">
        <v>176</v>
      </c>
      <c r="D133" s="195"/>
      <c r="E133" s="196"/>
      <c r="F133" s="206" t="s">
        <v>48</v>
      </c>
      <c r="G133" s="207"/>
      <c r="H133" s="208"/>
      <c r="I133" s="194" t="s">
        <v>172</v>
      </c>
      <c r="J133" s="195"/>
      <c r="K133" s="196"/>
      <c r="L133" s="203">
        <v>313</v>
      </c>
      <c r="M133" s="204"/>
      <c r="N133" s="205"/>
      <c r="O133" s="53"/>
    </row>
    <row r="134" spans="1:15" s="34" customFormat="1" ht="18">
      <c r="A134" s="36">
        <v>3</v>
      </c>
      <c r="B134" s="37"/>
      <c r="C134" s="224" t="s">
        <v>8</v>
      </c>
      <c r="D134" s="225"/>
      <c r="E134" s="226"/>
      <c r="F134" s="203"/>
      <c r="G134" s="204"/>
      <c r="H134" s="205"/>
      <c r="I134" s="203"/>
      <c r="J134" s="204"/>
      <c r="K134" s="205"/>
      <c r="L134" s="203"/>
      <c r="M134" s="204"/>
      <c r="N134" s="205"/>
      <c r="O134" s="33"/>
    </row>
    <row r="135" spans="1:16" s="34" customFormat="1" ht="35.25" customHeight="1">
      <c r="A135" s="36"/>
      <c r="B135" s="57"/>
      <c r="C135" s="194" t="s">
        <v>175</v>
      </c>
      <c r="D135" s="195"/>
      <c r="E135" s="196"/>
      <c r="F135" s="206" t="s">
        <v>80</v>
      </c>
      <c r="G135" s="207"/>
      <c r="H135" s="208"/>
      <c r="I135" s="209" t="s">
        <v>171</v>
      </c>
      <c r="J135" s="210"/>
      <c r="K135" s="211"/>
      <c r="L135" s="212">
        <v>0.06446</v>
      </c>
      <c r="M135" s="213"/>
      <c r="N135" s="214"/>
      <c r="O135" s="33"/>
      <c r="P135" s="69"/>
    </row>
    <row r="136" spans="1:15" s="34" customFormat="1" ht="18">
      <c r="A136" s="63">
        <v>4</v>
      </c>
      <c r="B136" s="37"/>
      <c r="C136" s="215" t="s">
        <v>9</v>
      </c>
      <c r="D136" s="216"/>
      <c r="E136" s="217"/>
      <c r="F136" s="218"/>
      <c r="G136" s="219"/>
      <c r="H136" s="220"/>
      <c r="I136" s="221"/>
      <c r="J136" s="222"/>
      <c r="K136" s="223"/>
      <c r="L136" s="221"/>
      <c r="M136" s="222"/>
      <c r="N136" s="223"/>
      <c r="O136" s="33"/>
    </row>
    <row r="137" spans="1:15" s="34" customFormat="1" ht="50.25" customHeight="1">
      <c r="A137" s="36"/>
      <c r="B137" s="32"/>
      <c r="C137" s="194" t="s">
        <v>174</v>
      </c>
      <c r="D137" s="195"/>
      <c r="E137" s="196"/>
      <c r="F137" s="197" t="s">
        <v>79</v>
      </c>
      <c r="G137" s="198"/>
      <c r="H137" s="199"/>
      <c r="I137" s="200" t="s">
        <v>184</v>
      </c>
      <c r="J137" s="201"/>
      <c r="K137" s="202"/>
      <c r="L137" s="203">
        <v>103.3</v>
      </c>
      <c r="M137" s="204"/>
      <c r="N137" s="205"/>
      <c r="O137" s="33"/>
    </row>
    <row r="138" spans="1:15" s="81" customFormat="1" ht="18">
      <c r="A138" s="78"/>
      <c r="B138" s="79"/>
      <c r="C138" s="230" t="s">
        <v>143</v>
      </c>
      <c r="D138" s="231"/>
      <c r="E138" s="232"/>
      <c r="F138" s="233"/>
      <c r="G138" s="234"/>
      <c r="H138" s="235"/>
      <c r="I138" s="236"/>
      <c r="J138" s="236"/>
      <c r="K138" s="236"/>
      <c r="L138" s="237"/>
      <c r="M138" s="238"/>
      <c r="N138" s="239"/>
      <c r="O138" s="80"/>
    </row>
    <row r="139" spans="1:15" s="34" customFormat="1" ht="48.75" customHeight="1">
      <c r="A139" s="32"/>
      <c r="B139" s="55"/>
      <c r="C139" s="194" t="s">
        <v>183</v>
      </c>
      <c r="D139" s="195"/>
      <c r="E139" s="195"/>
      <c r="F139" s="206" t="s">
        <v>80</v>
      </c>
      <c r="G139" s="207"/>
      <c r="H139" s="208"/>
      <c r="I139" s="209" t="s">
        <v>145</v>
      </c>
      <c r="J139" s="210"/>
      <c r="K139" s="211"/>
      <c r="L139" s="243">
        <f>I63</f>
        <v>7.395</v>
      </c>
      <c r="M139" s="244"/>
      <c r="N139" s="245"/>
      <c r="O139" s="53"/>
    </row>
    <row r="140" spans="1:15" s="34" customFormat="1" ht="18">
      <c r="A140" s="45">
        <v>1</v>
      </c>
      <c r="B140" s="32"/>
      <c r="C140" s="224" t="s">
        <v>6</v>
      </c>
      <c r="D140" s="225"/>
      <c r="E140" s="226"/>
      <c r="F140" s="246"/>
      <c r="G140" s="247"/>
      <c r="H140" s="248"/>
      <c r="I140" s="240"/>
      <c r="J140" s="241"/>
      <c r="K140" s="242"/>
      <c r="L140" s="249"/>
      <c r="M140" s="250"/>
      <c r="N140" s="251"/>
      <c r="O140" s="53"/>
    </row>
    <row r="141" spans="1:15" s="34" customFormat="1" ht="65.25" customHeight="1">
      <c r="A141" s="45"/>
      <c r="B141" s="72"/>
      <c r="C141" s="194" t="s">
        <v>187</v>
      </c>
      <c r="D141" s="195"/>
      <c r="E141" s="196"/>
      <c r="F141" s="206" t="s">
        <v>80</v>
      </c>
      <c r="G141" s="207"/>
      <c r="H141" s="208"/>
      <c r="I141" s="200"/>
      <c r="J141" s="201"/>
      <c r="K141" s="202"/>
      <c r="L141" s="249">
        <v>7.395</v>
      </c>
      <c r="M141" s="250"/>
      <c r="N141" s="251"/>
      <c r="O141" s="53"/>
    </row>
    <row r="142" spans="1:15" s="44" customFormat="1" ht="15">
      <c r="A142" s="63">
        <v>2</v>
      </c>
      <c r="B142" s="59"/>
      <c r="C142" s="224" t="s">
        <v>7</v>
      </c>
      <c r="D142" s="225"/>
      <c r="E142" s="226"/>
      <c r="F142" s="227"/>
      <c r="G142" s="228"/>
      <c r="H142" s="229"/>
      <c r="I142" s="203"/>
      <c r="J142" s="204"/>
      <c r="K142" s="205"/>
      <c r="L142" s="203"/>
      <c r="M142" s="204"/>
      <c r="N142" s="205"/>
      <c r="O142" s="64"/>
    </row>
    <row r="143" spans="1:15" s="34" customFormat="1" ht="33.75" customHeight="1">
      <c r="A143" s="45"/>
      <c r="B143" s="32"/>
      <c r="C143" s="194" t="s">
        <v>186</v>
      </c>
      <c r="D143" s="195"/>
      <c r="E143" s="196"/>
      <c r="F143" s="206" t="s">
        <v>48</v>
      </c>
      <c r="G143" s="207"/>
      <c r="H143" s="208"/>
      <c r="I143" s="194" t="s">
        <v>172</v>
      </c>
      <c r="J143" s="195"/>
      <c r="K143" s="196"/>
      <c r="L143" s="203">
        <v>115</v>
      </c>
      <c r="M143" s="204"/>
      <c r="N143" s="205"/>
      <c r="O143" s="53"/>
    </row>
    <row r="144" spans="1:15" s="34" customFormat="1" ht="18">
      <c r="A144" s="36">
        <v>3</v>
      </c>
      <c r="B144" s="37"/>
      <c r="C144" s="224" t="s">
        <v>8</v>
      </c>
      <c r="D144" s="225"/>
      <c r="E144" s="226"/>
      <c r="F144" s="203"/>
      <c r="G144" s="204"/>
      <c r="H144" s="205"/>
      <c r="I144" s="203"/>
      <c r="J144" s="204"/>
      <c r="K144" s="205"/>
      <c r="L144" s="203"/>
      <c r="M144" s="204"/>
      <c r="N144" s="205"/>
      <c r="O144" s="33"/>
    </row>
    <row r="145" spans="1:16" s="34" customFormat="1" ht="35.25" customHeight="1">
      <c r="A145" s="36"/>
      <c r="B145" s="57"/>
      <c r="C145" s="194" t="s">
        <v>188</v>
      </c>
      <c r="D145" s="195"/>
      <c r="E145" s="196"/>
      <c r="F145" s="206" t="s">
        <v>80</v>
      </c>
      <c r="G145" s="207"/>
      <c r="H145" s="208"/>
      <c r="I145" s="209" t="s">
        <v>171</v>
      </c>
      <c r="J145" s="210"/>
      <c r="K145" s="211"/>
      <c r="L145" s="212">
        <v>0.0643</v>
      </c>
      <c r="M145" s="213"/>
      <c r="N145" s="214"/>
      <c r="O145" s="33"/>
      <c r="P145" s="69"/>
    </row>
    <row r="146" spans="1:15" s="34" customFormat="1" ht="18">
      <c r="A146" s="63">
        <v>4</v>
      </c>
      <c r="B146" s="37"/>
      <c r="C146" s="215" t="s">
        <v>9</v>
      </c>
      <c r="D146" s="216"/>
      <c r="E146" s="217"/>
      <c r="F146" s="218"/>
      <c r="G146" s="219"/>
      <c r="H146" s="220"/>
      <c r="I146" s="221"/>
      <c r="J146" s="222"/>
      <c r="K146" s="223"/>
      <c r="L146" s="221"/>
      <c r="M146" s="222"/>
      <c r="N146" s="223"/>
      <c r="O146" s="33"/>
    </row>
    <row r="147" spans="1:15" s="34" customFormat="1" ht="50.25" customHeight="1">
      <c r="A147" s="36"/>
      <c r="B147" s="32"/>
      <c r="C147" s="194" t="s">
        <v>162</v>
      </c>
      <c r="D147" s="195"/>
      <c r="E147" s="196"/>
      <c r="F147" s="197" t="s">
        <v>79</v>
      </c>
      <c r="G147" s="198"/>
      <c r="H147" s="199"/>
      <c r="I147" s="200" t="s">
        <v>123</v>
      </c>
      <c r="J147" s="201"/>
      <c r="K147" s="202"/>
      <c r="L147" s="203">
        <v>100</v>
      </c>
      <c r="M147" s="204"/>
      <c r="N147" s="205"/>
      <c r="O147" s="33"/>
    </row>
    <row r="148" spans="1:15" s="34" customFormat="1" ht="10.5" customHeight="1">
      <c r="A148" s="67"/>
      <c r="B148" s="68"/>
      <c r="C148" s="66"/>
      <c r="D148" s="66"/>
      <c r="E148" s="66"/>
      <c r="F148" s="60"/>
      <c r="G148" s="60"/>
      <c r="H148" s="60"/>
      <c r="I148" s="66"/>
      <c r="J148" s="66"/>
      <c r="K148" s="66"/>
      <c r="L148" s="60"/>
      <c r="M148" s="60"/>
      <c r="N148" s="60"/>
      <c r="O148" s="33"/>
    </row>
    <row r="149" spans="1:2" s="12" customFormat="1" ht="20.25">
      <c r="A149" s="17" t="s">
        <v>37</v>
      </c>
      <c r="B149" s="1" t="s">
        <v>67</v>
      </c>
    </row>
    <row r="150" spans="1:13" s="15" customFormat="1" ht="15">
      <c r="A150" s="329" t="s">
        <v>4</v>
      </c>
      <c r="B150" s="329"/>
      <c r="C150" s="329"/>
      <c r="D150" s="329"/>
      <c r="E150" s="329"/>
      <c r="F150" s="329"/>
      <c r="G150" s="329"/>
      <c r="H150" s="329"/>
      <c r="I150" s="329"/>
      <c r="J150" s="329"/>
      <c r="K150" s="329"/>
      <c r="L150" s="329"/>
      <c r="M150" s="329"/>
    </row>
    <row r="151" spans="1:14" s="15" customFormat="1" ht="36.75" customHeight="1">
      <c r="A151" s="321" t="s">
        <v>10</v>
      </c>
      <c r="B151" s="321" t="s">
        <v>11</v>
      </c>
      <c r="C151" s="323" t="s">
        <v>63</v>
      </c>
      <c r="D151" s="277" t="s">
        <v>95</v>
      </c>
      <c r="E151" s="282"/>
      <c r="F151" s="283"/>
      <c r="G151" s="277" t="s">
        <v>96</v>
      </c>
      <c r="H151" s="282"/>
      <c r="I151" s="283"/>
      <c r="J151" s="277" t="s">
        <v>177</v>
      </c>
      <c r="K151" s="282"/>
      <c r="L151" s="283"/>
      <c r="M151" s="289" t="s">
        <v>12</v>
      </c>
      <c r="N151" s="290"/>
    </row>
    <row r="152" spans="1:14" s="15" customFormat="1" ht="27">
      <c r="A152" s="322"/>
      <c r="B152" s="322"/>
      <c r="C152" s="324"/>
      <c r="D152" s="51" t="s">
        <v>15</v>
      </c>
      <c r="E152" s="51" t="s">
        <v>16</v>
      </c>
      <c r="F152" s="51" t="s">
        <v>5</v>
      </c>
      <c r="G152" s="51" t="s">
        <v>15</v>
      </c>
      <c r="H152" s="51" t="s">
        <v>16</v>
      </c>
      <c r="I152" s="51" t="s">
        <v>5</v>
      </c>
      <c r="J152" s="51" t="s">
        <v>15</v>
      </c>
      <c r="K152" s="51" t="s">
        <v>16</v>
      </c>
      <c r="L152" s="51" t="s">
        <v>5</v>
      </c>
      <c r="M152" s="291"/>
      <c r="N152" s="292"/>
    </row>
    <row r="153" spans="1:14" s="15" customFormat="1" ht="15">
      <c r="A153" s="8">
        <v>1</v>
      </c>
      <c r="B153" s="8">
        <v>2</v>
      </c>
      <c r="C153" s="8">
        <v>3</v>
      </c>
      <c r="D153" s="8">
        <v>4</v>
      </c>
      <c r="E153" s="8">
        <v>5</v>
      </c>
      <c r="F153" s="8">
        <v>6</v>
      </c>
      <c r="G153" s="8">
        <v>7</v>
      </c>
      <c r="H153" s="8">
        <v>8</v>
      </c>
      <c r="I153" s="8">
        <v>9</v>
      </c>
      <c r="J153" s="8">
        <v>10</v>
      </c>
      <c r="K153" s="8">
        <v>11</v>
      </c>
      <c r="L153" s="8">
        <v>12</v>
      </c>
      <c r="M153" s="287">
        <v>13</v>
      </c>
      <c r="N153" s="288"/>
    </row>
    <row r="154" spans="1:14" s="15" customFormat="1" ht="15">
      <c r="A154" s="16"/>
      <c r="B154" s="7" t="s">
        <v>68</v>
      </c>
      <c r="C154" s="8" t="s">
        <v>47</v>
      </c>
      <c r="D154" s="8" t="s">
        <v>47</v>
      </c>
      <c r="E154" s="8" t="s">
        <v>47</v>
      </c>
      <c r="F154" s="8" t="s">
        <v>47</v>
      </c>
      <c r="G154" s="8" t="s">
        <v>47</v>
      </c>
      <c r="H154" s="8" t="s">
        <v>47</v>
      </c>
      <c r="I154" s="8" t="s">
        <v>47</v>
      </c>
      <c r="J154" s="8" t="s">
        <v>47</v>
      </c>
      <c r="K154" s="8" t="s">
        <v>47</v>
      </c>
      <c r="L154" s="8" t="s">
        <v>47</v>
      </c>
      <c r="M154" s="287" t="s">
        <v>47</v>
      </c>
      <c r="N154" s="288"/>
    </row>
    <row r="155" spans="1:14" s="15" customFormat="1" ht="15">
      <c r="A155" s="16"/>
      <c r="B155" s="59" t="s">
        <v>69</v>
      </c>
      <c r="C155" s="8" t="s">
        <v>47</v>
      </c>
      <c r="D155" s="8" t="s">
        <v>47</v>
      </c>
      <c r="E155" s="8" t="s">
        <v>47</v>
      </c>
      <c r="F155" s="8" t="s">
        <v>47</v>
      </c>
      <c r="G155" s="8" t="s">
        <v>47</v>
      </c>
      <c r="H155" s="8" t="s">
        <v>47</v>
      </c>
      <c r="I155" s="8" t="s">
        <v>47</v>
      </c>
      <c r="J155" s="8" t="s">
        <v>47</v>
      </c>
      <c r="K155" s="8" t="s">
        <v>47</v>
      </c>
      <c r="L155" s="8" t="s">
        <v>47</v>
      </c>
      <c r="M155" s="287" t="s">
        <v>47</v>
      </c>
      <c r="N155" s="288"/>
    </row>
    <row r="156" spans="1:14" s="15" customFormat="1" ht="15">
      <c r="A156" s="16"/>
      <c r="B156" s="58" t="s">
        <v>43</v>
      </c>
      <c r="C156" s="8" t="s">
        <v>47</v>
      </c>
      <c r="D156" s="8" t="s">
        <v>47</v>
      </c>
      <c r="E156" s="8" t="s">
        <v>47</v>
      </c>
      <c r="F156" s="8" t="s">
        <v>47</v>
      </c>
      <c r="G156" s="8" t="s">
        <v>47</v>
      </c>
      <c r="H156" s="8" t="s">
        <v>47</v>
      </c>
      <c r="I156" s="8" t="s">
        <v>47</v>
      </c>
      <c r="J156" s="8" t="s">
        <v>47</v>
      </c>
      <c r="K156" s="8" t="s">
        <v>47</v>
      </c>
      <c r="L156" s="8" t="s">
        <v>47</v>
      </c>
      <c r="M156" s="287" t="s">
        <v>47</v>
      </c>
      <c r="N156" s="288"/>
    </row>
    <row r="157" spans="1:14" s="15" customFormat="1" ht="15">
      <c r="A157" s="8"/>
      <c r="B157" s="58" t="s">
        <v>13</v>
      </c>
      <c r="C157" s="8" t="s">
        <v>45</v>
      </c>
      <c r="D157" s="8" t="s">
        <v>45</v>
      </c>
      <c r="E157" s="8" t="s">
        <v>47</v>
      </c>
      <c r="F157" s="8" t="s">
        <v>47</v>
      </c>
      <c r="G157" s="8" t="s">
        <v>45</v>
      </c>
      <c r="H157" s="8" t="s">
        <v>47</v>
      </c>
      <c r="I157" s="8" t="s">
        <v>47</v>
      </c>
      <c r="J157" s="8" t="s">
        <v>45</v>
      </c>
      <c r="K157" s="8" t="s">
        <v>47</v>
      </c>
      <c r="L157" s="8" t="s">
        <v>47</v>
      </c>
      <c r="M157" s="287" t="s">
        <v>47</v>
      </c>
      <c r="N157" s="288"/>
    </row>
    <row r="158" spans="1:14" s="15" customFormat="1" ht="15">
      <c r="A158" s="8"/>
      <c r="B158" s="7" t="s">
        <v>41</v>
      </c>
      <c r="C158" s="8" t="s">
        <v>47</v>
      </c>
      <c r="D158" s="8" t="s">
        <v>47</v>
      </c>
      <c r="E158" s="8" t="s">
        <v>47</v>
      </c>
      <c r="F158" s="8" t="s">
        <v>47</v>
      </c>
      <c r="G158" s="8" t="s">
        <v>47</v>
      </c>
      <c r="H158" s="8" t="s">
        <v>47</v>
      </c>
      <c r="I158" s="8" t="s">
        <v>47</v>
      </c>
      <c r="J158" s="8" t="s">
        <v>47</v>
      </c>
      <c r="K158" s="8" t="s">
        <v>47</v>
      </c>
      <c r="L158" s="8" t="s">
        <v>47</v>
      </c>
      <c r="M158" s="287" t="s">
        <v>47</v>
      </c>
      <c r="N158" s="288"/>
    </row>
    <row r="159" spans="1:14" s="15" customFormat="1" ht="15">
      <c r="A159" s="8"/>
      <c r="B159" s="59" t="s">
        <v>70</v>
      </c>
      <c r="C159" s="8" t="s">
        <v>47</v>
      </c>
      <c r="D159" s="8" t="s">
        <v>47</v>
      </c>
      <c r="E159" s="8" t="s">
        <v>47</v>
      </c>
      <c r="F159" s="8" t="s">
        <v>47</v>
      </c>
      <c r="G159" s="8" t="s">
        <v>47</v>
      </c>
      <c r="H159" s="8" t="s">
        <v>47</v>
      </c>
      <c r="I159" s="8" t="s">
        <v>47</v>
      </c>
      <c r="J159" s="8" t="s">
        <v>47</v>
      </c>
      <c r="K159" s="8" t="s">
        <v>47</v>
      </c>
      <c r="L159" s="8" t="s">
        <v>47</v>
      </c>
      <c r="M159" s="287" t="s">
        <v>47</v>
      </c>
      <c r="N159" s="288"/>
    </row>
    <row r="160" spans="1:14" s="15" customFormat="1" ht="15">
      <c r="A160" s="8"/>
      <c r="B160" s="7" t="s">
        <v>41</v>
      </c>
      <c r="C160" s="8" t="s">
        <v>47</v>
      </c>
      <c r="D160" s="8" t="s">
        <v>47</v>
      </c>
      <c r="E160" s="8" t="s">
        <v>47</v>
      </c>
      <c r="F160" s="8" t="s">
        <v>47</v>
      </c>
      <c r="G160" s="8" t="s">
        <v>47</v>
      </c>
      <c r="H160" s="8" t="s">
        <v>47</v>
      </c>
      <c r="I160" s="8" t="s">
        <v>47</v>
      </c>
      <c r="J160" s="8" t="s">
        <v>47</v>
      </c>
      <c r="K160" s="8" t="s">
        <v>47</v>
      </c>
      <c r="L160" s="8" t="s">
        <v>47</v>
      </c>
      <c r="M160" s="287" t="s">
        <v>47</v>
      </c>
      <c r="N160" s="288"/>
    </row>
    <row r="161" spans="1:14" s="15" customFormat="1" ht="18" customHeight="1">
      <c r="A161" s="8"/>
      <c r="B161" s="59" t="s">
        <v>74</v>
      </c>
      <c r="C161" s="8" t="s">
        <v>47</v>
      </c>
      <c r="D161" s="8" t="s">
        <v>47</v>
      </c>
      <c r="E161" s="8" t="s">
        <v>47</v>
      </c>
      <c r="F161" s="8" t="s">
        <v>47</v>
      </c>
      <c r="G161" s="8" t="s">
        <v>47</v>
      </c>
      <c r="H161" s="8" t="s">
        <v>47</v>
      </c>
      <c r="I161" s="8" t="s">
        <v>47</v>
      </c>
      <c r="J161" s="8" t="s">
        <v>47</v>
      </c>
      <c r="K161" s="8" t="s">
        <v>47</v>
      </c>
      <c r="L161" s="8" t="s">
        <v>47</v>
      </c>
      <c r="M161" s="287" t="s">
        <v>47</v>
      </c>
      <c r="N161" s="288"/>
    </row>
    <row r="162" ht="13.5">
      <c r="A162" s="56"/>
    </row>
    <row r="163" spans="1:13" s="15" customFormat="1" ht="15">
      <c r="A163" s="286" t="s">
        <v>127</v>
      </c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</row>
    <row r="164" spans="1:13" s="15" customFormat="1" ht="15">
      <c r="A164" s="286" t="s">
        <v>128</v>
      </c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</row>
    <row r="165" spans="1:13" s="15" customFormat="1" ht="15">
      <c r="A165" s="286" t="s">
        <v>129</v>
      </c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</row>
    <row r="166" spans="1:13" s="15" customFormat="1" ht="18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0" ht="18">
      <c r="A167" s="1" t="s">
        <v>51</v>
      </c>
      <c r="G167" s="11"/>
      <c r="I167" s="325" t="s">
        <v>97</v>
      </c>
      <c r="J167" s="326"/>
    </row>
    <row r="168" spans="1:9" ht="18">
      <c r="A168" s="1" t="s">
        <v>52</v>
      </c>
      <c r="G168" s="10" t="s">
        <v>31</v>
      </c>
      <c r="I168" s="6" t="s">
        <v>32</v>
      </c>
    </row>
    <row r="169" spans="1:7" ht="20.25" customHeight="1">
      <c r="A169" s="1"/>
      <c r="G169" s="10"/>
    </row>
    <row r="170" ht="17.25">
      <c r="A170" s="4" t="s">
        <v>14</v>
      </c>
    </row>
    <row r="171" spans="1:10" ht="26.25" customHeight="1">
      <c r="A171" s="38" t="s">
        <v>141</v>
      </c>
      <c r="G171" s="11"/>
      <c r="I171" s="325" t="s">
        <v>142</v>
      </c>
      <c r="J171" s="326"/>
    </row>
    <row r="172" spans="1:9" ht="18">
      <c r="A172" s="1" t="s">
        <v>52</v>
      </c>
      <c r="G172" s="10" t="s">
        <v>31</v>
      </c>
      <c r="I172" s="6" t="s">
        <v>32</v>
      </c>
    </row>
  </sheetData>
  <sheetProtection/>
  <mergeCells count="440">
    <mergeCell ref="C136:E136"/>
    <mergeCell ref="F136:H136"/>
    <mergeCell ref="I136:K136"/>
    <mergeCell ref="L136:N136"/>
    <mergeCell ref="C137:E137"/>
    <mergeCell ref="F137:H137"/>
    <mergeCell ref="I137:K137"/>
    <mergeCell ref="L137:N137"/>
    <mergeCell ref="F134:H134"/>
    <mergeCell ref="I134:K134"/>
    <mergeCell ref="L134:N134"/>
    <mergeCell ref="C135:E135"/>
    <mergeCell ref="F135:H135"/>
    <mergeCell ref="I135:K135"/>
    <mergeCell ref="L135:N135"/>
    <mergeCell ref="C134:E134"/>
    <mergeCell ref="C132:E132"/>
    <mergeCell ref="F132:H132"/>
    <mergeCell ref="I132:K132"/>
    <mergeCell ref="L132:N132"/>
    <mergeCell ref="C133:E133"/>
    <mergeCell ref="F133:H133"/>
    <mergeCell ref="I133:K133"/>
    <mergeCell ref="L133:N133"/>
    <mergeCell ref="C129:E129"/>
    <mergeCell ref="F129:H129"/>
    <mergeCell ref="I129:K131"/>
    <mergeCell ref="L129:N129"/>
    <mergeCell ref="C130:E130"/>
    <mergeCell ref="F130:H130"/>
    <mergeCell ref="L130:N130"/>
    <mergeCell ref="C131:E131"/>
    <mergeCell ref="L131:N131"/>
    <mergeCell ref="F131:H131"/>
    <mergeCell ref="L128:N128"/>
    <mergeCell ref="I108:K113"/>
    <mergeCell ref="I126:K126"/>
    <mergeCell ref="L127:N127"/>
    <mergeCell ref="I118:K118"/>
    <mergeCell ref="L118:N118"/>
    <mergeCell ref="I114:K114"/>
    <mergeCell ref="L115:N115"/>
    <mergeCell ref="M71:N71"/>
    <mergeCell ref="I91:K92"/>
    <mergeCell ref="I87:K87"/>
    <mergeCell ref="L112:N112"/>
    <mergeCell ref="L126:N126"/>
    <mergeCell ref="C80:E80"/>
    <mergeCell ref="L82:N82"/>
    <mergeCell ref="I74:J74"/>
    <mergeCell ref="L85:N85"/>
    <mergeCell ref="L103:N103"/>
    <mergeCell ref="C127:E127"/>
    <mergeCell ref="F127:H127"/>
    <mergeCell ref="I127:K127"/>
    <mergeCell ref="C126:E126"/>
    <mergeCell ref="F126:H126"/>
    <mergeCell ref="C128:E128"/>
    <mergeCell ref="F128:H128"/>
    <mergeCell ref="I128:K128"/>
    <mergeCell ref="C124:E124"/>
    <mergeCell ref="F124:H124"/>
    <mergeCell ref="L124:N124"/>
    <mergeCell ref="I123:K125"/>
    <mergeCell ref="C125:E125"/>
    <mergeCell ref="F125:H125"/>
    <mergeCell ref="L125:N125"/>
    <mergeCell ref="C122:E122"/>
    <mergeCell ref="F122:H122"/>
    <mergeCell ref="I122:K122"/>
    <mergeCell ref="L122:N122"/>
    <mergeCell ref="C123:E123"/>
    <mergeCell ref="F123:H123"/>
    <mergeCell ref="L123:N123"/>
    <mergeCell ref="C120:E120"/>
    <mergeCell ref="F120:H120"/>
    <mergeCell ref="L120:N120"/>
    <mergeCell ref="I119:K121"/>
    <mergeCell ref="C119:E119"/>
    <mergeCell ref="L119:N119"/>
    <mergeCell ref="C121:E121"/>
    <mergeCell ref="F121:H121"/>
    <mergeCell ref="L121:N121"/>
    <mergeCell ref="F119:H119"/>
    <mergeCell ref="C117:E117"/>
    <mergeCell ref="F117:H117"/>
    <mergeCell ref="I117:K117"/>
    <mergeCell ref="L117:N117"/>
    <mergeCell ref="C118:E118"/>
    <mergeCell ref="F118:H118"/>
    <mergeCell ref="C116:E116"/>
    <mergeCell ref="F116:H116"/>
    <mergeCell ref="I116:K116"/>
    <mergeCell ref="L116:N116"/>
    <mergeCell ref="F114:H114"/>
    <mergeCell ref="L114:N114"/>
    <mergeCell ref="C115:E115"/>
    <mergeCell ref="I115:K115"/>
    <mergeCell ref="F115:H115"/>
    <mergeCell ref="C114:E114"/>
    <mergeCell ref="C111:E111"/>
    <mergeCell ref="F111:H111"/>
    <mergeCell ref="L111:N111"/>
    <mergeCell ref="L109:N109"/>
    <mergeCell ref="C113:E113"/>
    <mergeCell ref="F113:H113"/>
    <mergeCell ref="L113:N113"/>
    <mergeCell ref="F112:H112"/>
    <mergeCell ref="C112:E112"/>
    <mergeCell ref="L107:N107"/>
    <mergeCell ref="F108:H108"/>
    <mergeCell ref="L105:N105"/>
    <mergeCell ref="F110:H110"/>
    <mergeCell ref="L110:N110"/>
    <mergeCell ref="C109:E109"/>
    <mergeCell ref="F109:H109"/>
    <mergeCell ref="L108:N108"/>
    <mergeCell ref="C105:E105"/>
    <mergeCell ref="F105:H105"/>
    <mergeCell ref="C101:E101"/>
    <mergeCell ref="C107:E107"/>
    <mergeCell ref="F107:H107"/>
    <mergeCell ref="I107:K107"/>
    <mergeCell ref="I56:J56"/>
    <mergeCell ref="C54:D54"/>
    <mergeCell ref="I104:K104"/>
    <mergeCell ref="E71:F71"/>
    <mergeCell ref="C89:E89"/>
    <mergeCell ref="I106:K106"/>
    <mergeCell ref="L104:N104"/>
    <mergeCell ref="C103:E103"/>
    <mergeCell ref="F103:H103"/>
    <mergeCell ref="L98:N98"/>
    <mergeCell ref="I93:K93"/>
    <mergeCell ref="C102:E102"/>
    <mergeCell ref="C93:E93"/>
    <mergeCell ref="L99:N99"/>
    <mergeCell ref="I103:K103"/>
    <mergeCell ref="L101:N101"/>
    <mergeCell ref="M60:N60"/>
    <mergeCell ref="K60:L60"/>
    <mergeCell ref="C64:D64"/>
    <mergeCell ref="M70:N70"/>
    <mergeCell ref="E64:H64"/>
    <mergeCell ref="C69:D69"/>
    <mergeCell ref="E69:F69"/>
    <mergeCell ref="C62:D62"/>
    <mergeCell ref="E62:H62"/>
    <mergeCell ref="I68:J68"/>
    <mergeCell ref="L78:N78"/>
    <mergeCell ref="F84:H84"/>
    <mergeCell ref="I83:K86"/>
    <mergeCell ref="F82:H82"/>
    <mergeCell ref="F85:H85"/>
    <mergeCell ref="F81:H81"/>
    <mergeCell ref="L79:N79"/>
    <mergeCell ref="F79:H79"/>
    <mergeCell ref="A71:B71"/>
    <mergeCell ref="C106:E106"/>
    <mergeCell ref="F106:H106"/>
    <mergeCell ref="G71:H71"/>
    <mergeCell ref="C90:E90"/>
    <mergeCell ref="C104:E104"/>
    <mergeCell ref="F83:H83"/>
    <mergeCell ref="F86:H86"/>
    <mergeCell ref="F100:H100"/>
    <mergeCell ref="G74:H74"/>
    <mergeCell ref="M72:N72"/>
    <mergeCell ref="I73:J73"/>
    <mergeCell ref="A74:B74"/>
    <mergeCell ref="C73:D73"/>
    <mergeCell ref="E73:F73"/>
    <mergeCell ref="G73:H73"/>
    <mergeCell ref="A73:B73"/>
    <mergeCell ref="M74:N74"/>
    <mergeCell ref="A70:B70"/>
    <mergeCell ref="C70:D70"/>
    <mergeCell ref="E70:F70"/>
    <mergeCell ref="G70:H70"/>
    <mergeCell ref="M73:N73"/>
    <mergeCell ref="A72:B72"/>
    <mergeCell ref="C72:D72"/>
    <mergeCell ref="E72:F72"/>
    <mergeCell ref="G72:H72"/>
    <mergeCell ref="K72:L72"/>
    <mergeCell ref="K50:L50"/>
    <mergeCell ref="M50:N50"/>
    <mergeCell ref="E61:H61"/>
    <mergeCell ref="I71:J71"/>
    <mergeCell ref="K71:L71"/>
    <mergeCell ref="I70:J70"/>
    <mergeCell ref="K70:L70"/>
    <mergeCell ref="K56:L56"/>
    <mergeCell ref="E60:H60"/>
    <mergeCell ref="I60:J60"/>
    <mergeCell ref="I167:J167"/>
    <mergeCell ref="I171:J171"/>
    <mergeCell ref="C43:E43"/>
    <mergeCell ref="F43:N43"/>
    <mergeCell ref="C44:E44"/>
    <mergeCell ref="F44:N44"/>
    <mergeCell ref="C81:E81"/>
    <mergeCell ref="K73:L73"/>
    <mergeCell ref="C50:D50"/>
    <mergeCell ref="A150:M150"/>
    <mergeCell ref="F92:H92"/>
    <mergeCell ref="I101:K102"/>
    <mergeCell ref="C87:E87"/>
    <mergeCell ref="L106:N106"/>
    <mergeCell ref="L88:N88"/>
    <mergeCell ref="L89:N89"/>
    <mergeCell ref="L91:N91"/>
    <mergeCell ref="I88:K89"/>
    <mergeCell ref="L92:N92"/>
    <mergeCell ref="F101:H101"/>
    <mergeCell ref="A151:A152"/>
    <mergeCell ref="B151:B152"/>
    <mergeCell ref="C151:C152"/>
    <mergeCell ref="D151:F151"/>
    <mergeCell ref="G151:I151"/>
    <mergeCell ref="C100:E100"/>
    <mergeCell ref="C108:E108"/>
    <mergeCell ref="F104:H104"/>
    <mergeCell ref="I105:K105"/>
    <mergeCell ref="C110:E110"/>
    <mergeCell ref="F88:H88"/>
    <mergeCell ref="F90:H90"/>
    <mergeCell ref="L95:N95"/>
    <mergeCell ref="F93:H93"/>
    <mergeCell ref="L81:N81"/>
    <mergeCell ref="L83:N83"/>
    <mergeCell ref="L84:N84"/>
    <mergeCell ref="F87:H87"/>
    <mergeCell ref="I81:K81"/>
    <mergeCell ref="F89:H89"/>
    <mergeCell ref="C59:D59"/>
    <mergeCell ref="E59:H59"/>
    <mergeCell ref="A68:B68"/>
    <mergeCell ref="K54:L54"/>
    <mergeCell ref="E54:H54"/>
    <mergeCell ref="C60:D60"/>
    <mergeCell ref="I54:J54"/>
    <mergeCell ref="C58:D58"/>
    <mergeCell ref="E58:H58"/>
    <mergeCell ref="E56:H56"/>
    <mergeCell ref="C52:D52"/>
    <mergeCell ref="C48:D48"/>
    <mergeCell ref="I48:J48"/>
    <mergeCell ref="E48:H48"/>
    <mergeCell ref="E53:H53"/>
    <mergeCell ref="I53:J53"/>
    <mergeCell ref="E52:H52"/>
    <mergeCell ref="I52:J52"/>
    <mergeCell ref="C49:D49"/>
    <mergeCell ref="I50:J50"/>
    <mergeCell ref="A16:N16"/>
    <mergeCell ref="B17:N17"/>
    <mergeCell ref="M48:N48"/>
    <mergeCell ref="C40:N40"/>
    <mergeCell ref="K48:L48"/>
    <mergeCell ref="B37:N37"/>
    <mergeCell ref="B32:N32"/>
    <mergeCell ref="B34:N34"/>
    <mergeCell ref="B33:P33"/>
    <mergeCell ref="B35:N35"/>
    <mergeCell ref="B30:P30"/>
    <mergeCell ref="B28:P28"/>
    <mergeCell ref="B18:N18"/>
    <mergeCell ref="B19:N19"/>
    <mergeCell ref="B20:N20"/>
    <mergeCell ref="C22:N22"/>
    <mergeCell ref="B21:M21"/>
    <mergeCell ref="K49:L49"/>
    <mergeCell ref="A165:M165"/>
    <mergeCell ref="J5:N5"/>
    <mergeCell ref="J6:N6"/>
    <mergeCell ref="J8:N8"/>
    <mergeCell ref="A14:N14"/>
    <mergeCell ref="A15:N15"/>
    <mergeCell ref="I58:J58"/>
    <mergeCell ref="B31:N31"/>
    <mergeCell ref="B29:P29"/>
    <mergeCell ref="I59:J59"/>
    <mergeCell ref="A69:B69"/>
    <mergeCell ref="M49:N49"/>
    <mergeCell ref="C61:D61"/>
    <mergeCell ref="E50:H50"/>
    <mergeCell ref="I61:J61"/>
    <mergeCell ref="K61:L61"/>
    <mergeCell ref="K52:L52"/>
    <mergeCell ref="C56:D56"/>
    <mergeCell ref="I49:J49"/>
    <mergeCell ref="M159:N159"/>
    <mergeCell ref="M58:N58"/>
    <mergeCell ref="M62:N62"/>
    <mergeCell ref="M63:N63"/>
    <mergeCell ref="C55:D55"/>
    <mergeCell ref="E55:H55"/>
    <mergeCell ref="M69:N69"/>
    <mergeCell ref="M64:N64"/>
    <mergeCell ref="M61:N61"/>
    <mergeCell ref="F80:H80"/>
    <mergeCell ref="M160:N160"/>
    <mergeCell ref="M161:N161"/>
    <mergeCell ref="M158:N158"/>
    <mergeCell ref="L94:N94"/>
    <mergeCell ref="L90:N90"/>
    <mergeCell ref="I100:K100"/>
    <mergeCell ref="L100:N100"/>
    <mergeCell ref="I95:K95"/>
    <mergeCell ref="J151:L151"/>
    <mergeCell ref="M151:N152"/>
    <mergeCell ref="B38:N38"/>
    <mergeCell ref="E57:H57"/>
    <mergeCell ref="C57:D57"/>
    <mergeCell ref="A164:M164"/>
    <mergeCell ref="A163:M163"/>
    <mergeCell ref="M153:N153"/>
    <mergeCell ref="M154:N154"/>
    <mergeCell ref="M155:N155"/>
    <mergeCell ref="M156:N156"/>
    <mergeCell ref="M157:N157"/>
    <mergeCell ref="C96:E96"/>
    <mergeCell ref="C98:E98"/>
    <mergeCell ref="B36:N36"/>
    <mergeCell ref="E49:H49"/>
    <mergeCell ref="I57:J57"/>
    <mergeCell ref="K57:L57"/>
    <mergeCell ref="M57:N57"/>
    <mergeCell ref="M54:N54"/>
    <mergeCell ref="M55:N55"/>
    <mergeCell ref="G69:H69"/>
    <mergeCell ref="C68:D68"/>
    <mergeCell ref="I78:K78"/>
    <mergeCell ref="C71:D71"/>
    <mergeCell ref="K74:L74"/>
    <mergeCell ref="I80:K80"/>
    <mergeCell ref="C74:D74"/>
    <mergeCell ref="E74:F74"/>
    <mergeCell ref="C78:E78"/>
    <mergeCell ref="F78:H78"/>
    <mergeCell ref="L80:N80"/>
    <mergeCell ref="C99:E99"/>
    <mergeCell ref="L87:N87"/>
    <mergeCell ref="I90:K90"/>
    <mergeCell ref="L86:N86"/>
    <mergeCell ref="C94:E94"/>
    <mergeCell ref="F97:H97"/>
    <mergeCell ref="C91:E91"/>
    <mergeCell ref="F99:H99"/>
    <mergeCell ref="C86:E86"/>
    <mergeCell ref="C88:E88"/>
    <mergeCell ref="C97:E97"/>
    <mergeCell ref="C95:E95"/>
    <mergeCell ref="F95:H95"/>
    <mergeCell ref="F102:H102"/>
    <mergeCell ref="L93:N93"/>
    <mergeCell ref="I94:K94"/>
    <mergeCell ref="F98:H98"/>
    <mergeCell ref="F94:H94"/>
    <mergeCell ref="F96:H96"/>
    <mergeCell ref="I96:K99"/>
    <mergeCell ref="C51:D51"/>
    <mergeCell ref="E51:H51"/>
    <mergeCell ref="I51:J51"/>
    <mergeCell ref="K51:L51"/>
    <mergeCell ref="F91:H91"/>
    <mergeCell ref="C83:E83"/>
    <mergeCell ref="C85:E85"/>
    <mergeCell ref="C84:E84"/>
    <mergeCell ref="C79:E79"/>
    <mergeCell ref="I79:K79"/>
    <mergeCell ref="K53:L53"/>
    <mergeCell ref="I55:J55"/>
    <mergeCell ref="M56:N56"/>
    <mergeCell ref="L97:N97"/>
    <mergeCell ref="L96:N96"/>
    <mergeCell ref="L102:N102"/>
    <mergeCell ref="K55:L55"/>
    <mergeCell ref="K58:L58"/>
    <mergeCell ref="K59:L59"/>
    <mergeCell ref="M59:N59"/>
    <mergeCell ref="C92:E92"/>
    <mergeCell ref="C82:E82"/>
    <mergeCell ref="I82:K82"/>
    <mergeCell ref="M53:N53"/>
    <mergeCell ref="I69:J69"/>
    <mergeCell ref="C53:D53"/>
    <mergeCell ref="C63:D63"/>
    <mergeCell ref="E63:H63"/>
    <mergeCell ref="I63:J63"/>
    <mergeCell ref="K63:L63"/>
    <mergeCell ref="M51:N51"/>
    <mergeCell ref="I72:J72"/>
    <mergeCell ref="E68:F68"/>
    <mergeCell ref="G68:H68"/>
    <mergeCell ref="I62:J62"/>
    <mergeCell ref="K62:L62"/>
    <mergeCell ref="I64:J64"/>
    <mergeCell ref="K64:L64"/>
    <mergeCell ref="K69:L69"/>
    <mergeCell ref="M52:N52"/>
    <mergeCell ref="I139:K141"/>
    <mergeCell ref="L139:N139"/>
    <mergeCell ref="C140:E140"/>
    <mergeCell ref="F140:H140"/>
    <mergeCell ref="L140:N140"/>
    <mergeCell ref="C141:E141"/>
    <mergeCell ref="F141:H141"/>
    <mergeCell ref="L141:N141"/>
    <mergeCell ref="C142:E142"/>
    <mergeCell ref="F142:H142"/>
    <mergeCell ref="I142:K142"/>
    <mergeCell ref="L142:N142"/>
    <mergeCell ref="C138:E138"/>
    <mergeCell ref="F138:H138"/>
    <mergeCell ref="I138:K138"/>
    <mergeCell ref="L138:N138"/>
    <mergeCell ref="C139:E139"/>
    <mergeCell ref="F139:H139"/>
    <mergeCell ref="I146:K146"/>
    <mergeCell ref="L146:N146"/>
    <mergeCell ref="C143:E143"/>
    <mergeCell ref="F143:H143"/>
    <mergeCell ref="I143:K143"/>
    <mergeCell ref="L143:N143"/>
    <mergeCell ref="C144:E144"/>
    <mergeCell ref="F144:H144"/>
    <mergeCell ref="I144:K144"/>
    <mergeCell ref="L144:N144"/>
    <mergeCell ref="C147:E147"/>
    <mergeCell ref="F147:H147"/>
    <mergeCell ref="I147:K147"/>
    <mergeCell ref="L147:N147"/>
    <mergeCell ref="C145:E145"/>
    <mergeCell ref="F145:H145"/>
    <mergeCell ref="I145:K145"/>
    <mergeCell ref="L145:N145"/>
    <mergeCell ref="C146:E146"/>
    <mergeCell ref="F146:H146"/>
  </mergeCells>
  <printOptions horizontalCentered="1"/>
  <pageMargins left="0.1968503937007874" right="0.1968503937007874" top="0.5511811023622047" bottom="0" header="0" footer="0"/>
  <pageSetup blackAndWhite="1" fitToHeight="5" horizontalDpi="600" verticalDpi="600" orientation="landscape" paperSize="9" scale="67" r:id="rId1"/>
  <rowBreaks count="3" manualBreakCount="3">
    <brk id="45" max="13" man="1"/>
    <brk id="75" max="13" man="1"/>
    <brk id="1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1"/>
  <sheetViews>
    <sheetView tabSelected="1" view="pageBreakPreview" zoomScale="70" zoomScaleSheetLayoutView="70" zoomScalePageLayoutView="0" workbookViewId="0" topLeftCell="A41">
      <selection activeCell="N49" sqref="N49:P49"/>
    </sheetView>
  </sheetViews>
  <sheetFormatPr defaultColWidth="9.140625" defaultRowHeight="15"/>
  <cols>
    <col min="1" max="1" width="7.57421875" style="154" customWidth="1"/>
    <col min="2" max="2" width="21.421875" style="84" customWidth="1"/>
    <col min="3" max="3" width="42.57421875" style="84" customWidth="1"/>
    <col min="4" max="4" width="33.57421875" style="84" customWidth="1"/>
    <col min="5" max="5" width="17.7109375" style="84" customWidth="1"/>
    <col min="6" max="6" width="18.7109375" style="84" customWidth="1"/>
    <col min="7" max="7" width="14.140625" style="84" customWidth="1"/>
    <col min="8" max="8" width="16.140625" style="84" customWidth="1"/>
    <col min="9" max="9" width="18.8515625" style="84" customWidth="1"/>
    <col min="10" max="10" width="13.421875" style="84" customWidth="1"/>
    <col min="11" max="11" width="15.28125" style="84" customWidth="1"/>
    <col min="12" max="12" width="13.421875" style="84" bestFit="1" customWidth="1"/>
    <col min="13" max="13" width="14.00390625" style="84" customWidth="1"/>
    <col min="14" max="14" width="11.28125" style="84" customWidth="1"/>
    <col min="15" max="15" width="11.57421875" style="84" customWidth="1"/>
    <col min="16" max="16384" width="9.140625" style="84" customWidth="1"/>
  </cols>
  <sheetData>
    <row r="1" spans="1:15" ht="18">
      <c r="A1" s="84"/>
      <c r="I1" s="85"/>
      <c r="J1" s="86" t="s">
        <v>0</v>
      </c>
      <c r="K1" s="87"/>
      <c r="L1" s="87"/>
      <c r="M1" s="87"/>
      <c r="N1" s="87"/>
      <c r="O1" s="87"/>
    </row>
    <row r="2" spans="1:15" ht="18">
      <c r="A2" s="84"/>
      <c r="I2" s="85"/>
      <c r="J2" s="86" t="s">
        <v>81</v>
      </c>
      <c r="K2" s="87"/>
      <c r="L2" s="87"/>
      <c r="M2" s="87"/>
      <c r="N2" s="87"/>
      <c r="O2" s="87"/>
    </row>
    <row r="3" spans="1:15" ht="18">
      <c r="A3" s="84"/>
      <c r="I3" s="85"/>
      <c r="J3" s="86"/>
      <c r="K3" s="87"/>
      <c r="L3" s="87"/>
      <c r="M3" s="87"/>
      <c r="N3" s="87"/>
      <c r="O3" s="87"/>
    </row>
    <row r="4" spans="1:15" ht="18">
      <c r="A4" s="84"/>
      <c r="I4" s="85"/>
      <c r="J4" s="88"/>
      <c r="K4" s="87"/>
      <c r="L4" s="87"/>
      <c r="M4" s="87"/>
      <c r="N4" s="87"/>
      <c r="O4" s="87"/>
    </row>
    <row r="5" ht="18">
      <c r="A5" s="89"/>
    </row>
    <row r="6" spans="1:14" s="86" customFormat="1" ht="22.5">
      <c r="A6" s="423" t="s">
        <v>56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90"/>
    </row>
    <row r="7" spans="1:14" s="86" customFormat="1" ht="20.25">
      <c r="A7" s="424" t="s">
        <v>192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91"/>
    </row>
    <row r="8" spans="1:13" s="86" customFormat="1" ht="18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6" s="86" customFormat="1" ht="18">
      <c r="A9" s="89" t="s">
        <v>21</v>
      </c>
      <c r="B9" s="418" t="s">
        <v>189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93"/>
      <c r="O9" s="93"/>
      <c r="P9" s="93"/>
    </row>
    <row r="10" spans="1:16" s="86" customFormat="1" ht="18">
      <c r="A10" s="89" t="s">
        <v>20</v>
      </c>
      <c r="B10" s="419" t="s">
        <v>49</v>
      </c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93"/>
      <c r="O10" s="93"/>
      <c r="P10" s="93"/>
    </row>
    <row r="11" spans="1:16" s="86" customFormat="1" ht="18">
      <c r="A11" s="89" t="s">
        <v>22</v>
      </c>
      <c r="B11" s="418" t="s">
        <v>190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93"/>
      <c r="O11" s="93"/>
      <c r="P11" s="93"/>
    </row>
    <row r="12" spans="1:16" s="86" customFormat="1" ht="18">
      <c r="A12" s="89" t="s">
        <v>20</v>
      </c>
      <c r="B12" s="419" t="s">
        <v>50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93"/>
      <c r="O12" s="93"/>
      <c r="P12" s="93"/>
    </row>
    <row r="13" spans="1:16" s="96" customFormat="1" ht="18.75" customHeight="1">
      <c r="A13" s="94" t="s">
        <v>23</v>
      </c>
      <c r="B13" s="420" t="s">
        <v>191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93"/>
      <c r="O13" s="95"/>
      <c r="P13" s="95"/>
    </row>
    <row r="14" spans="1:16" s="96" customFormat="1" ht="21.75" customHeight="1">
      <c r="A14" s="94"/>
      <c r="B14" s="422" t="s">
        <v>160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93"/>
      <c r="O14" s="97"/>
      <c r="P14" s="97"/>
    </row>
    <row r="15" spans="1:16" s="96" customFormat="1" ht="21.75" customHeight="1">
      <c r="A15" s="94"/>
      <c r="B15" s="98"/>
      <c r="C15" s="411" t="s">
        <v>78</v>
      </c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93"/>
      <c r="O15" s="97"/>
      <c r="P15" s="97"/>
    </row>
    <row r="16" s="86" customFormat="1" ht="18">
      <c r="A16" s="89" t="s">
        <v>24</v>
      </c>
    </row>
    <row r="17" spans="1:2" s="86" customFormat="1" ht="18">
      <c r="A17" s="89" t="s">
        <v>26</v>
      </c>
      <c r="B17" s="86" t="s">
        <v>57</v>
      </c>
    </row>
    <row r="18" spans="1:10" s="86" customFormat="1" ht="18">
      <c r="A18" s="89"/>
      <c r="J18" s="99" t="s">
        <v>38</v>
      </c>
    </row>
    <row r="19" spans="1:10" s="86" customFormat="1" ht="18">
      <c r="A19" s="89"/>
      <c r="B19" s="404" t="s">
        <v>58</v>
      </c>
      <c r="C19" s="404"/>
      <c r="D19" s="404"/>
      <c r="E19" s="404" t="s">
        <v>59</v>
      </c>
      <c r="F19" s="404"/>
      <c r="G19" s="404"/>
      <c r="H19" s="404" t="s">
        <v>60</v>
      </c>
      <c r="I19" s="404"/>
      <c r="J19" s="404"/>
    </row>
    <row r="20" spans="1:10" s="86" customFormat="1" ht="18">
      <c r="A20" s="89"/>
      <c r="B20" s="100" t="s">
        <v>15</v>
      </c>
      <c r="C20" s="100" t="s">
        <v>16</v>
      </c>
      <c r="D20" s="100" t="s">
        <v>5</v>
      </c>
      <c r="E20" s="100" t="s">
        <v>15</v>
      </c>
      <c r="F20" s="100" t="s">
        <v>16</v>
      </c>
      <c r="G20" s="100" t="s">
        <v>5</v>
      </c>
      <c r="H20" s="100" t="s">
        <v>15</v>
      </c>
      <c r="I20" s="100" t="s">
        <v>16</v>
      </c>
      <c r="J20" s="100" t="s">
        <v>5</v>
      </c>
    </row>
    <row r="21" spans="1:10" s="86" customFormat="1" ht="18">
      <c r="A21" s="89"/>
      <c r="B21" s="101">
        <v>1</v>
      </c>
      <c r="C21" s="101">
        <v>2</v>
      </c>
      <c r="D21" s="101">
        <v>3</v>
      </c>
      <c r="E21" s="101">
        <v>4</v>
      </c>
      <c r="F21" s="101">
        <v>5</v>
      </c>
      <c r="G21" s="101">
        <v>6</v>
      </c>
      <c r="H21" s="101">
        <v>7</v>
      </c>
      <c r="I21" s="101">
        <v>8</v>
      </c>
      <c r="J21" s="101">
        <v>9</v>
      </c>
    </row>
    <row r="22" spans="1:10" s="86" customFormat="1" ht="18">
      <c r="A22" s="89"/>
      <c r="B22" s="158">
        <v>353.7</v>
      </c>
      <c r="C22" s="158">
        <v>0</v>
      </c>
      <c r="D22" s="158">
        <f>B22+C22</f>
        <v>353.7</v>
      </c>
      <c r="E22" s="158">
        <v>351.3</v>
      </c>
      <c r="F22" s="158">
        <v>0</v>
      </c>
      <c r="G22" s="158">
        <f>E22+F22</f>
        <v>351.3</v>
      </c>
      <c r="H22" s="158">
        <f>E22-B22</f>
        <v>-2.3999999999999773</v>
      </c>
      <c r="I22" s="158">
        <f>F22-C22</f>
        <v>0</v>
      </c>
      <c r="J22" s="158">
        <f>H22+I22</f>
        <v>-2.3999999999999773</v>
      </c>
    </row>
    <row r="23" s="86" customFormat="1" ht="18">
      <c r="A23" s="89"/>
    </row>
    <row r="24" spans="1:16" s="86" customFormat="1" ht="18">
      <c r="A24" s="94" t="s">
        <v>27</v>
      </c>
      <c r="B24" s="393" t="s">
        <v>71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</row>
    <row r="25" spans="1:16" s="86" customFormat="1" ht="18">
      <c r="A25" s="94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99" t="s">
        <v>38</v>
      </c>
      <c r="P25" s="102"/>
    </row>
    <row r="26" spans="1:16" s="104" customFormat="1" ht="51.75" customHeight="1">
      <c r="A26" s="412" t="s">
        <v>3</v>
      </c>
      <c r="B26" s="413" t="s">
        <v>146</v>
      </c>
      <c r="C26" s="414" t="s">
        <v>86</v>
      </c>
      <c r="D26" s="382" t="s">
        <v>147</v>
      </c>
      <c r="E26" s="401" t="s">
        <v>148</v>
      </c>
      <c r="F26" s="403"/>
      <c r="G26" s="402"/>
      <c r="H26" s="401" t="s">
        <v>149</v>
      </c>
      <c r="I26" s="403"/>
      <c r="J26" s="402"/>
      <c r="K26" s="401" t="s">
        <v>60</v>
      </c>
      <c r="L26" s="403"/>
      <c r="M26" s="402"/>
      <c r="N26" s="425" t="s">
        <v>150</v>
      </c>
      <c r="O26" s="426"/>
      <c r="P26" s="427"/>
    </row>
    <row r="27" spans="1:16" s="86" customFormat="1" ht="30.75">
      <c r="A27" s="412"/>
      <c r="B27" s="413"/>
      <c r="C27" s="415"/>
      <c r="D27" s="416"/>
      <c r="E27" s="103" t="s">
        <v>15</v>
      </c>
      <c r="F27" s="103" t="s">
        <v>16</v>
      </c>
      <c r="G27" s="103" t="s">
        <v>5</v>
      </c>
      <c r="H27" s="103" t="s">
        <v>15</v>
      </c>
      <c r="I27" s="103" t="s">
        <v>16</v>
      </c>
      <c r="J27" s="103" t="s">
        <v>5</v>
      </c>
      <c r="K27" s="103" t="s">
        <v>15</v>
      </c>
      <c r="L27" s="103" t="s">
        <v>16</v>
      </c>
      <c r="M27" s="103" t="s">
        <v>5</v>
      </c>
      <c r="N27" s="428"/>
      <c r="O27" s="429"/>
      <c r="P27" s="430"/>
    </row>
    <row r="28" spans="1:16" s="106" customFormat="1" ht="18" customHeight="1">
      <c r="A28" s="103">
        <v>1</v>
      </c>
      <c r="B28" s="103">
        <v>2</v>
      </c>
      <c r="C28" s="105">
        <v>3</v>
      </c>
      <c r="D28" s="105">
        <v>4</v>
      </c>
      <c r="E28" s="100">
        <v>5</v>
      </c>
      <c r="F28" s="100">
        <v>6</v>
      </c>
      <c r="G28" s="100">
        <v>7</v>
      </c>
      <c r="H28" s="100">
        <v>8</v>
      </c>
      <c r="I28" s="100">
        <v>9</v>
      </c>
      <c r="J28" s="100">
        <v>10</v>
      </c>
      <c r="K28" s="100">
        <v>11</v>
      </c>
      <c r="L28" s="100">
        <v>12</v>
      </c>
      <c r="M28" s="100">
        <v>13</v>
      </c>
      <c r="N28" s="404">
        <v>14</v>
      </c>
      <c r="O28" s="404"/>
      <c r="P28" s="404"/>
    </row>
    <row r="29" spans="1:16" s="86" customFormat="1" ht="18">
      <c r="A29" s="107"/>
      <c r="B29" s="108"/>
      <c r="C29" s="109"/>
      <c r="D29" s="164" t="s">
        <v>125</v>
      </c>
      <c r="E29" s="111"/>
      <c r="F29" s="111"/>
      <c r="G29" s="111"/>
      <c r="H29" s="111"/>
      <c r="I29" s="111"/>
      <c r="J29" s="111"/>
      <c r="K29" s="111"/>
      <c r="L29" s="111"/>
      <c r="M29" s="111"/>
      <c r="N29" s="405"/>
      <c r="O29" s="406"/>
      <c r="P29" s="406"/>
    </row>
    <row r="30" spans="1:16" s="86" customFormat="1" ht="30.75" customHeight="1">
      <c r="A30" s="107"/>
      <c r="B30" s="162" t="s">
        <v>168</v>
      </c>
      <c r="C30" s="163" t="s">
        <v>161</v>
      </c>
      <c r="D30" s="110" t="s">
        <v>169</v>
      </c>
      <c r="E30" s="172">
        <f>E32+E34+E36+E38+E40+E42+E44+E48+E50+E46</f>
        <v>353.7</v>
      </c>
      <c r="F30" s="172">
        <f aca="true" t="shared" si="0" ref="F30:M30">F32+F34+F36+F38+F40+F42+F44+F48+F50+F46</f>
        <v>0</v>
      </c>
      <c r="G30" s="172">
        <f t="shared" si="0"/>
        <v>353.7</v>
      </c>
      <c r="H30" s="172">
        <f t="shared" si="0"/>
        <v>351.3</v>
      </c>
      <c r="I30" s="172">
        <f t="shared" si="0"/>
        <v>0</v>
      </c>
      <c r="J30" s="172">
        <f t="shared" si="0"/>
        <v>351.3</v>
      </c>
      <c r="K30" s="172">
        <f t="shared" si="0"/>
        <v>-2.3999999999999972</v>
      </c>
      <c r="L30" s="172">
        <f t="shared" si="0"/>
        <v>0</v>
      </c>
      <c r="M30" s="172">
        <f t="shared" si="0"/>
        <v>-2.3999999999999972</v>
      </c>
      <c r="N30" s="174"/>
      <c r="O30" s="174"/>
      <c r="P30" s="175"/>
    </row>
    <row r="31" spans="1:16" s="86" customFormat="1" ht="18">
      <c r="A31" s="161">
        <v>1</v>
      </c>
      <c r="B31" s="159"/>
      <c r="C31" s="160"/>
      <c r="D31" s="165" t="s">
        <v>39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6"/>
      <c r="O31" s="177"/>
      <c r="P31" s="178"/>
    </row>
    <row r="32" spans="1:16" s="86" customFormat="1" ht="44.25" customHeight="1">
      <c r="A32" s="107"/>
      <c r="B32" s="108"/>
      <c r="C32" s="109"/>
      <c r="D32" s="112" t="s">
        <v>193</v>
      </c>
      <c r="E32" s="172">
        <v>53</v>
      </c>
      <c r="F32" s="172">
        <v>0</v>
      </c>
      <c r="G32" s="172">
        <f>E32+F32</f>
        <v>53</v>
      </c>
      <c r="H32" s="172">
        <v>53</v>
      </c>
      <c r="I32" s="172">
        <v>0</v>
      </c>
      <c r="J32" s="172">
        <f>H32+I32</f>
        <v>53</v>
      </c>
      <c r="K32" s="172">
        <f>H32-E32</f>
        <v>0</v>
      </c>
      <c r="L32" s="172">
        <f>I32-F32</f>
        <v>0</v>
      </c>
      <c r="M32" s="172">
        <f>J32-G32</f>
        <v>0</v>
      </c>
      <c r="N32" s="409" t="s">
        <v>47</v>
      </c>
      <c r="O32" s="409"/>
      <c r="P32" s="409"/>
    </row>
    <row r="33" spans="1:16" s="86" customFormat="1" ht="18">
      <c r="A33" s="107">
        <v>2</v>
      </c>
      <c r="B33" s="108"/>
      <c r="C33" s="109"/>
      <c r="D33" s="164" t="s">
        <v>40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6"/>
      <c r="O33" s="177"/>
      <c r="P33" s="178"/>
    </row>
    <row r="34" spans="1:16" s="86" customFormat="1" ht="34.5" customHeight="1" thickBot="1">
      <c r="A34" s="107"/>
      <c r="B34" s="108"/>
      <c r="C34" s="109"/>
      <c r="D34" s="112" t="s">
        <v>194</v>
      </c>
      <c r="E34" s="172">
        <v>9</v>
      </c>
      <c r="F34" s="172">
        <v>0</v>
      </c>
      <c r="G34" s="172">
        <f>E34+F34</f>
        <v>9</v>
      </c>
      <c r="H34" s="172">
        <v>9</v>
      </c>
      <c r="I34" s="172">
        <v>0</v>
      </c>
      <c r="J34" s="172">
        <f>H34+I34</f>
        <v>9</v>
      </c>
      <c r="K34" s="172">
        <f>H34-E34</f>
        <v>0</v>
      </c>
      <c r="L34" s="172">
        <f>I34-F34</f>
        <v>0</v>
      </c>
      <c r="M34" s="172">
        <f>J34-G34</f>
        <v>0</v>
      </c>
      <c r="N34" s="409" t="s">
        <v>47</v>
      </c>
      <c r="O34" s="409"/>
      <c r="P34" s="409"/>
    </row>
    <row r="35" spans="1:16" s="86" customFormat="1" ht="18">
      <c r="A35" s="107">
        <v>3</v>
      </c>
      <c r="B35" s="108"/>
      <c r="C35" s="109"/>
      <c r="D35" s="167" t="s">
        <v>112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6"/>
      <c r="O35" s="177"/>
      <c r="P35" s="178"/>
    </row>
    <row r="36" spans="1:16" s="86" customFormat="1" ht="73.5" customHeight="1" thickBot="1">
      <c r="A36" s="107"/>
      <c r="B36" s="108"/>
      <c r="C36" s="109"/>
      <c r="D36" s="168" t="s">
        <v>195</v>
      </c>
      <c r="E36" s="172">
        <v>2.4</v>
      </c>
      <c r="F36" s="172">
        <v>0</v>
      </c>
      <c r="G36" s="172">
        <f>E36+F36</f>
        <v>2.4</v>
      </c>
      <c r="H36" s="172">
        <v>2.4</v>
      </c>
      <c r="I36" s="172">
        <v>0</v>
      </c>
      <c r="J36" s="172">
        <f>H36+I36</f>
        <v>2.4</v>
      </c>
      <c r="K36" s="172">
        <f>H36-E36</f>
        <v>0</v>
      </c>
      <c r="L36" s="172">
        <f>I36-F36</f>
        <v>0</v>
      </c>
      <c r="M36" s="172">
        <f>J36-G36</f>
        <v>0</v>
      </c>
      <c r="N36" s="409" t="s">
        <v>47</v>
      </c>
      <c r="O36" s="409"/>
      <c r="P36" s="409"/>
    </row>
    <row r="37" spans="1:16" s="86" customFormat="1" ht="18">
      <c r="A37" s="107">
        <v>4</v>
      </c>
      <c r="B37" s="108"/>
      <c r="C37" s="109"/>
      <c r="D37" s="164" t="s">
        <v>113</v>
      </c>
      <c r="E37" s="172"/>
      <c r="F37" s="172"/>
      <c r="G37" s="172"/>
      <c r="H37" s="172"/>
      <c r="I37" s="172"/>
      <c r="J37" s="172"/>
      <c r="K37" s="172"/>
      <c r="L37" s="172"/>
      <c r="M37" s="172"/>
      <c r="N37" s="407"/>
      <c r="O37" s="407"/>
      <c r="P37" s="407"/>
    </row>
    <row r="38" spans="1:16" s="86" customFormat="1" ht="37.5" customHeight="1">
      <c r="A38" s="107"/>
      <c r="B38" s="108"/>
      <c r="C38" s="109"/>
      <c r="D38" s="112" t="s">
        <v>196</v>
      </c>
      <c r="E38" s="172">
        <v>38.3</v>
      </c>
      <c r="F38" s="172">
        <v>0</v>
      </c>
      <c r="G38" s="172">
        <f>E38+F38</f>
        <v>38.3</v>
      </c>
      <c r="H38" s="172">
        <v>38</v>
      </c>
      <c r="I38" s="172">
        <v>0</v>
      </c>
      <c r="J38" s="172">
        <f>H38+I38</f>
        <v>38</v>
      </c>
      <c r="K38" s="172">
        <f>H38-E38</f>
        <v>-0.29999999999999716</v>
      </c>
      <c r="L38" s="172">
        <f>I38-F38</f>
        <v>0</v>
      </c>
      <c r="M38" s="172">
        <f>J38-G38</f>
        <v>-0.29999999999999716</v>
      </c>
      <c r="N38" s="410" t="s">
        <v>207</v>
      </c>
      <c r="O38" s="410"/>
      <c r="P38" s="410"/>
    </row>
    <row r="39" spans="1:16" s="86" customFormat="1" ht="18">
      <c r="A39" s="107">
        <v>5</v>
      </c>
      <c r="B39" s="108"/>
      <c r="C39" s="109"/>
      <c r="D39" s="164" t="s">
        <v>114</v>
      </c>
      <c r="E39" s="172"/>
      <c r="F39" s="172"/>
      <c r="G39" s="172"/>
      <c r="H39" s="172"/>
      <c r="I39" s="172"/>
      <c r="J39" s="172"/>
      <c r="K39" s="172"/>
      <c r="L39" s="172"/>
      <c r="M39" s="172"/>
      <c r="N39" s="407"/>
      <c r="O39" s="407"/>
      <c r="P39" s="407"/>
    </row>
    <row r="40" spans="1:16" s="86" customFormat="1" ht="56.25" customHeight="1">
      <c r="A40" s="107"/>
      <c r="B40" s="108"/>
      <c r="C40" s="109"/>
      <c r="D40" s="112" t="s">
        <v>197</v>
      </c>
      <c r="E40" s="172">
        <v>13.3</v>
      </c>
      <c r="F40" s="172">
        <v>0</v>
      </c>
      <c r="G40" s="172">
        <f>E40+F40</f>
        <v>13.3</v>
      </c>
      <c r="H40" s="172">
        <v>11.4</v>
      </c>
      <c r="I40" s="172">
        <v>0</v>
      </c>
      <c r="J40" s="172">
        <f>H40+I40</f>
        <v>11.4</v>
      </c>
      <c r="K40" s="172">
        <f>H40-E40</f>
        <v>-1.9000000000000004</v>
      </c>
      <c r="L40" s="172">
        <f>I40-F40</f>
        <v>0</v>
      </c>
      <c r="M40" s="172">
        <f>J40-G40</f>
        <v>-1.9000000000000004</v>
      </c>
      <c r="N40" s="410" t="s">
        <v>207</v>
      </c>
      <c r="O40" s="410"/>
      <c r="P40" s="410"/>
    </row>
    <row r="41" spans="1:16" s="86" customFormat="1" ht="18">
      <c r="A41" s="107">
        <v>6</v>
      </c>
      <c r="B41" s="108"/>
      <c r="C41" s="109"/>
      <c r="D41" s="164" t="s">
        <v>143</v>
      </c>
      <c r="E41" s="172"/>
      <c r="F41" s="172"/>
      <c r="G41" s="172"/>
      <c r="H41" s="172"/>
      <c r="I41" s="172"/>
      <c r="J41" s="172"/>
      <c r="K41" s="172"/>
      <c r="L41" s="172"/>
      <c r="M41" s="172"/>
      <c r="N41" s="407"/>
      <c r="O41" s="407"/>
      <c r="P41" s="407"/>
    </row>
    <row r="42" spans="1:16" s="86" customFormat="1" ht="46.5" customHeight="1">
      <c r="A42" s="107"/>
      <c r="B42" s="108"/>
      <c r="C42" s="109"/>
      <c r="D42" s="171" t="s">
        <v>198</v>
      </c>
      <c r="E42" s="172">
        <v>231</v>
      </c>
      <c r="F42" s="172">
        <v>0</v>
      </c>
      <c r="G42" s="172">
        <f>E42+F42</f>
        <v>231</v>
      </c>
      <c r="H42" s="172">
        <v>231</v>
      </c>
      <c r="I42" s="172">
        <v>0</v>
      </c>
      <c r="J42" s="172">
        <f>H42+I42</f>
        <v>231</v>
      </c>
      <c r="K42" s="172">
        <f>H42-E42</f>
        <v>0</v>
      </c>
      <c r="L42" s="172">
        <f>I42-F42</f>
        <v>0</v>
      </c>
      <c r="M42" s="172">
        <f>J42-G42</f>
        <v>0</v>
      </c>
      <c r="N42" s="409" t="s">
        <v>47</v>
      </c>
      <c r="O42" s="409"/>
      <c r="P42" s="409"/>
    </row>
    <row r="43" spans="1:16" s="86" customFormat="1" ht="16.5" customHeight="1">
      <c r="A43" s="107">
        <v>7</v>
      </c>
      <c r="B43" s="108"/>
      <c r="C43" s="109"/>
      <c r="D43" s="164" t="s">
        <v>199</v>
      </c>
      <c r="E43" s="172"/>
      <c r="F43" s="172"/>
      <c r="G43" s="172"/>
      <c r="H43" s="172"/>
      <c r="I43" s="172"/>
      <c r="J43" s="172"/>
      <c r="K43" s="172"/>
      <c r="L43" s="172"/>
      <c r="M43" s="172"/>
      <c r="N43" s="407"/>
      <c r="O43" s="407"/>
      <c r="P43" s="407"/>
    </row>
    <row r="44" spans="1:16" s="86" customFormat="1" ht="51" customHeight="1">
      <c r="A44" s="107"/>
      <c r="B44" s="108"/>
      <c r="C44" s="109"/>
      <c r="D44" s="166" t="s">
        <v>200</v>
      </c>
      <c r="E44" s="172">
        <v>2.4</v>
      </c>
      <c r="F44" s="172">
        <v>0</v>
      </c>
      <c r="G44" s="172">
        <f>E44+F44</f>
        <v>2.4</v>
      </c>
      <c r="H44" s="172">
        <v>2.2</v>
      </c>
      <c r="I44" s="172">
        <v>0</v>
      </c>
      <c r="J44" s="172">
        <f>H44+I44</f>
        <v>2.2</v>
      </c>
      <c r="K44" s="172">
        <f>H44-E44</f>
        <v>-0.19999999999999973</v>
      </c>
      <c r="L44" s="172">
        <f>I44-F44</f>
        <v>0</v>
      </c>
      <c r="M44" s="172">
        <f>J44-G44</f>
        <v>-0.19999999999999973</v>
      </c>
      <c r="N44" s="410" t="s">
        <v>208</v>
      </c>
      <c r="O44" s="410"/>
      <c r="P44" s="410"/>
    </row>
    <row r="45" spans="1:16" s="86" customFormat="1" ht="19.5" customHeight="1">
      <c r="A45" s="107">
        <v>8</v>
      </c>
      <c r="B45" s="108"/>
      <c r="C45" s="109"/>
      <c r="D45" s="164" t="s">
        <v>201</v>
      </c>
      <c r="E45" s="172"/>
      <c r="F45" s="172"/>
      <c r="G45" s="172"/>
      <c r="H45" s="172"/>
      <c r="I45" s="172"/>
      <c r="J45" s="172"/>
      <c r="K45" s="172"/>
      <c r="L45" s="172"/>
      <c r="M45" s="172"/>
      <c r="N45" s="407"/>
      <c r="O45" s="407"/>
      <c r="P45" s="407"/>
    </row>
    <row r="46" spans="1:16" s="86" customFormat="1" ht="64.5" customHeight="1">
      <c r="A46" s="107"/>
      <c r="B46" s="108"/>
      <c r="C46" s="109"/>
      <c r="D46" s="169" t="s">
        <v>202</v>
      </c>
      <c r="E46" s="172"/>
      <c r="F46" s="172"/>
      <c r="G46" s="172"/>
      <c r="H46" s="172"/>
      <c r="I46" s="172"/>
      <c r="J46" s="172"/>
      <c r="K46" s="172"/>
      <c r="L46" s="172"/>
      <c r="M46" s="172"/>
      <c r="N46" s="409" t="s">
        <v>47</v>
      </c>
      <c r="O46" s="409"/>
      <c r="P46" s="409"/>
    </row>
    <row r="47" spans="1:16" s="86" customFormat="1" ht="18.75" customHeight="1">
      <c r="A47" s="107">
        <v>9</v>
      </c>
      <c r="B47" s="108"/>
      <c r="C47" s="109"/>
      <c r="D47" s="164" t="s">
        <v>203</v>
      </c>
      <c r="E47" s="172"/>
      <c r="F47" s="172"/>
      <c r="G47" s="172"/>
      <c r="H47" s="172"/>
      <c r="I47" s="172"/>
      <c r="J47" s="172"/>
      <c r="K47" s="172"/>
      <c r="L47" s="172"/>
      <c r="M47" s="172"/>
      <c r="N47" s="407"/>
      <c r="O47" s="407"/>
      <c r="P47" s="407"/>
    </row>
    <row r="48" spans="1:16" s="86" customFormat="1" ht="24" customHeight="1">
      <c r="A48" s="107"/>
      <c r="B48" s="108"/>
      <c r="C48" s="109"/>
      <c r="D48" s="170" t="s">
        <v>204</v>
      </c>
      <c r="E48" s="172">
        <v>0.1</v>
      </c>
      <c r="F48" s="172">
        <v>0</v>
      </c>
      <c r="G48" s="172">
        <f>E48+F48</f>
        <v>0.1</v>
      </c>
      <c r="H48" s="172">
        <v>0.1</v>
      </c>
      <c r="I48" s="172">
        <v>0</v>
      </c>
      <c r="J48" s="172">
        <f>H48+I48</f>
        <v>0.1</v>
      </c>
      <c r="K48" s="172">
        <f>H48-E48</f>
        <v>0</v>
      </c>
      <c r="L48" s="172">
        <f>I48-F48</f>
        <v>0</v>
      </c>
      <c r="M48" s="172">
        <f>J48-G48</f>
        <v>0</v>
      </c>
      <c r="N48" s="409" t="s">
        <v>47</v>
      </c>
      <c r="O48" s="409"/>
      <c r="P48" s="409"/>
    </row>
    <row r="49" spans="1:16" s="86" customFormat="1" ht="20.25" customHeight="1">
      <c r="A49" s="107">
        <v>10</v>
      </c>
      <c r="B49" s="108"/>
      <c r="C49" s="109"/>
      <c r="D49" s="164" t="s">
        <v>205</v>
      </c>
      <c r="E49" s="172"/>
      <c r="F49" s="172"/>
      <c r="G49" s="172"/>
      <c r="H49" s="172"/>
      <c r="I49" s="172"/>
      <c r="J49" s="172"/>
      <c r="K49" s="172"/>
      <c r="L49" s="172"/>
      <c r="M49" s="172"/>
      <c r="N49" s="407"/>
      <c r="O49" s="407"/>
      <c r="P49" s="407"/>
    </row>
    <row r="50" spans="1:16" s="86" customFormat="1" ht="46.5" customHeight="1">
      <c r="A50" s="107"/>
      <c r="B50" s="108"/>
      <c r="C50" s="109"/>
      <c r="D50" s="169" t="s">
        <v>206</v>
      </c>
      <c r="E50" s="172">
        <v>4.2</v>
      </c>
      <c r="F50" s="172">
        <v>0</v>
      </c>
      <c r="G50" s="172">
        <f>E50+F50</f>
        <v>4.2</v>
      </c>
      <c r="H50" s="172">
        <v>4.2</v>
      </c>
      <c r="I50" s="172">
        <v>0</v>
      </c>
      <c r="J50" s="172">
        <f>H50+I50</f>
        <v>4.2</v>
      </c>
      <c r="K50" s="172">
        <f>H50-E50</f>
        <v>0</v>
      </c>
      <c r="L50" s="172">
        <f>I50-F50</f>
        <v>0</v>
      </c>
      <c r="M50" s="172">
        <f>J50-G50</f>
        <v>0</v>
      </c>
      <c r="N50" s="409" t="s">
        <v>47</v>
      </c>
      <c r="O50" s="409"/>
      <c r="P50" s="409"/>
    </row>
    <row r="51" spans="1:16" s="86" customFormat="1" ht="18">
      <c r="A51" s="107"/>
      <c r="B51" s="108"/>
      <c r="C51" s="109"/>
      <c r="D51" s="110" t="s">
        <v>74</v>
      </c>
      <c r="E51" s="172">
        <f>E32+E34+E36+E38+E40+E42+E44+E46+E48+E50</f>
        <v>353.7</v>
      </c>
      <c r="F51" s="172">
        <f>F32+F34+F36+F38+F40+F42</f>
        <v>0</v>
      </c>
      <c r="G51" s="172">
        <f>G32+G34+G36+G38+G40+G42+G44+G46+G48+G50</f>
        <v>353.7</v>
      </c>
      <c r="H51" s="172">
        <f>H32+H34+H36+H38+H40+H42+H44+H46+H48+H50</f>
        <v>351.3</v>
      </c>
      <c r="I51" s="172">
        <f>I32+I34+I36+I38+I40+I42</f>
        <v>0</v>
      </c>
      <c r="J51" s="172">
        <f>J32+J34+J36+J38+J40+J42+J44+J46+J48+J50</f>
        <v>351.3</v>
      </c>
      <c r="K51" s="172">
        <f>H51-E51</f>
        <v>-2.3999999999999773</v>
      </c>
      <c r="L51" s="172">
        <f>F51-I51</f>
        <v>0</v>
      </c>
      <c r="M51" s="172">
        <f>J51-G51</f>
        <v>-2.3999999999999773</v>
      </c>
      <c r="N51" s="407"/>
      <c r="O51" s="407"/>
      <c r="P51" s="407"/>
    </row>
    <row r="52" spans="1:16" s="86" customFormat="1" ht="18">
      <c r="A52" s="89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1:14" s="86" customFormat="1" ht="18">
      <c r="A53" s="94" t="s">
        <v>28</v>
      </c>
      <c r="B53" s="408" t="s">
        <v>151</v>
      </c>
      <c r="C53" s="408"/>
      <c r="D53" s="408"/>
      <c r="E53" s="408"/>
      <c r="F53" s="408"/>
      <c r="G53" s="408"/>
      <c r="H53" s="408"/>
      <c r="I53" s="408"/>
      <c r="J53" s="408"/>
      <c r="K53" s="408"/>
      <c r="L53" s="114"/>
      <c r="M53" s="114"/>
      <c r="N53" s="114"/>
    </row>
    <row r="54" spans="1:14" s="86" customFormat="1" ht="18">
      <c r="A54" s="94"/>
      <c r="B54" s="113"/>
      <c r="C54" s="113"/>
      <c r="D54" s="113"/>
      <c r="E54" s="113"/>
      <c r="F54" s="113"/>
      <c r="G54" s="113"/>
      <c r="H54" s="113"/>
      <c r="I54" s="113"/>
      <c r="J54" s="113"/>
      <c r="K54" s="99" t="s">
        <v>38</v>
      </c>
      <c r="L54" s="114"/>
      <c r="M54" s="114"/>
      <c r="N54" s="114"/>
    </row>
    <row r="55" spans="1:16" s="104" customFormat="1" ht="40.5" customHeight="1">
      <c r="A55" s="115"/>
      <c r="B55" s="447" t="s">
        <v>152</v>
      </c>
      <c r="C55" s="447"/>
      <c r="D55" s="447"/>
      <c r="E55" s="441" t="s">
        <v>61</v>
      </c>
      <c r="F55" s="442"/>
      <c r="G55" s="443"/>
      <c r="H55" s="441" t="s">
        <v>72</v>
      </c>
      <c r="I55" s="442"/>
      <c r="J55" s="443"/>
      <c r="K55" s="401" t="s">
        <v>60</v>
      </c>
      <c r="L55" s="403"/>
      <c r="M55" s="402"/>
      <c r="N55" s="425" t="s">
        <v>150</v>
      </c>
      <c r="O55" s="426"/>
      <c r="P55" s="427"/>
    </row>
    <row r="56" spans="1:16" s="104" customFormat="1" ht="30.75">
      <c r="A56" s="115"/>
      <c r="B56" s="447"/>
      <c r="C56" s="447"/>
      <c r="D56" s="447"/>
      <c r="E56" s="103" t="s">
        <v>15</v>
      </c>
      <c r="F56" s="103" t="s">
        <v>16</v>
      </c>
      <c r="G56" s="103" t="s">
        <v>5</v>
      </c>
      <c r="H56" s="103" t="s">
        <v>15</v>
      </c>
      <c r="I56" s="103" t="s">
        <v>16</v>
      </c>
      <c r="J56" s="103" t="s">
        <v>5</v>
      </c>
      <c r="K56" s="103" t="s">
        <v>15</v>
      </c>
      <c r="L56" s="103" t="s">
        <v>16</v>
      </c>
      <c r="M56" s="103" t="s">
        <v>5</v>
      </c>
      <c r="N56" s="428"/>
      <c r="O56" s="429"/>
      <c r="P56" s="430"/>
    </row>
    <row r="57" spans="1:16" s="86" customFormat="1" ht="18">
      <c r="A57" s="94"/>
      <c r="B57" s="448">
        <v>1</v>
      </c>
      <c r="C57" s="448"/>
      <c r="D57" s="448"/>
      <c r="E57" s="116">
        <v>2</v>
      </c>
      <c r="F57" s="116">
        <v>3</v>
      </c>
      <c r="G57" s="116">
        <v>4</v>
      </c>
      <c r="H57" s="116">
        <v>5</v>
      </c>
      <c r="I57" s="116">
        <v>6</v>
      </c>
      <c r="J57" s="116">
        <v>7</v>
      </c>
      <c r="K57" s="116">
        <v>8</v>
      </c>
      <c r="L57" s="116">
        <v>9</v>
      </c>
      <c r="M57" s="116">
        <v>10</v>
      </c>
      <c r="N57" s="444">
        <v>11</v>
      </c>
      <c r="O57" s="445"/>
      <c r="P57" s="446"/>
    </row>
    <row r="58" spans="1:16" s="86" customFormat="1" ht="30" customHeight="1">
      <c r="A58" s="94"/>
      <c r="B58" s="417" t="s">
        <v>100</v>
      </c>
      <c r="C58" s="417"/>
      <c r="D58" s="417"/>
      <c r="E58" s="117"/>
      <c r="F58" s="117"/>
      <c r="G58" s="117"/>
      <c r="H58" s="117"/>
      <c r="I58" s="117"/>
      <c r="J58" s="117"/>
      <c r="K58" s="117"/>
      <c r="L58" s="117"/>
      <c r="M58" s="117"/>
      <c r="N58" s="398"/>
      <c r="O58" s="399"/>
      <c r="P58" s="400"/>
    </row>
    <row r="59" spans="1:16" s="86" customFormat="1" ht="39" customHeight="1">
      <c r="A59" s="94"/>
      <c r="B59" s="417" t="s">
        <v>209</v>
      </c>
      <c r="C59" s="417"/>
      <c r="D59" s="417"/>
      <c r="E59" s="172">
        <f>E30</f>
        <v>353.7</v>
      </c>
      <c r="F59" s="172">
        <v>0</v>
      </c>
      <c r="G59" s="172">
        <f>E59+F59</f>
        <v>353.7</v>
      </c>
      <c r="H59" s="172">
        <f>H30</f>
        <v>351.3</v>
      </c>
      <c r="I59" s="172">
        <v>0</v>
      </c>
      <c r="J59" s="172">
        <f>H59+I59</f>
        <v>351.3</v>
      </c>
      <c r="K59" s="172">
        <f>H59-E59</f>
        <v>-2.3999999999999773</v>
      </c>
      <c r="L59" s="172">
        <v>0</v>
      </c>
      <c r="M59" s="172">
        <f>K59+L59</f>
        <v>-2.3999999999999773</v>
      </c>
      <c r="N59" s="431" t="s">
        <v>210</v>
      </c>
      <c r="O59" s="432"/>
      <c r="P59" s="433"/>
    </row>
    <row r="60" spans="1:16" s="86" customFormat="1" ht="18">
      <c r="A60" s="94"/>
      <c r="B60" s="417" t="s">
        <v>68</v>
      </c>
      <c r="C60" s="417"/>
      <c r="D60" s="417"/>
      <c r="E60" s="172">
        <v>0</v>
      </c>
      <c r="F60" s="172">
        <v>0</v>
      </c>
      <c r="G60" s="172">
        <f>E60+F60</f>
        <v>0</v>
      </c>
      <c r="H60" s="172">
        <v>0</v>
      </c>
      <c r="I60" s="172">
        <v>0</v>
      </c>
      <c r="J60" s="172">
        <f>H60+I60</f>
        <v>0</v>
      </c>
      <c r="K60" s="172">
        <f>E60-H60</f>
        <v>0</v>
      </c>
      <c r="L60" s="172">
        <v>0</v>
      </c>
      <c r="M60" s="172">
        <f>K60+L60</f>
        <v>0</v>
      </c>
      <c r="N60" s="434"/>
      <c r="O60" s="435"/>
      <c r="P60" s="436"/>
    </row>
    <row r="61" spans="1:16" s="86" customFormat="1" ht="18">
      <c r="A61" s="94"/>
      <c r="B61" s="417" t="s">
        <v>73</v>
      </c>
      <c r="C61" s="417"/>
      <c r="D61" s="417"/>
      <c r="E61" s="172">
        <v>0</v>
      </c>
      <c r="F61" s="172">
        <v>0</v>
      </c>
      <c r="G61" s="172">
        <f>E61+F61</f>
        <v>0</v>
      </c>
      <c r="H61" s="172">
        <v>0</v>
      </c>
      <c r="I61" s="172">
        <v>0</v>
      </c>
      <c r="J61" s="172">
        <f>H61+I61</f>
        <v>0</v>
      </c>
      <c r="K61" s="172">
        <f>E61-H61</f>
        <v>0</v>
      </c>
      <c r="L61" s="172">
        <v>0</v>
      </c>
      <c r="M61" s="172">
        <f>K61+L61</f>
        <v>0</v>
      </c>
      <c r="N61" s="434"/>
      <c r="O61" s="435"/>
      <c r="P61" s="436"/>
    </row>
    <row r="62" spans="1:16" s="86" customFormat="1" ht="18">
      <c r="A62" s="94"/>
      <c r="B62" s="440" t="s">
        <v>41</v>
      </c>
      <c r="C62" s="440"/>
      <c r="D62" s="440"/>
      <c r="E62" s="172">
        <v>0</v>
      </c>
      <c r="F62" s="172">
        <v>0</v>
      </c>
      <c r="G62" s="172">
        <f>E62+F62</f>
        <v>0</v>
      </c>
      <c r="H62" s="172">
        <v>0</v>
      </c>
      <c r="I62" s="172">
        <v>0</v>
      </c>
      <c r="J62" s="172">
        <f>H62+I62</f>
        <v>0</v>
      </c>
      <c r="K62" s="172">
        <f>E62-H62</f>
        <v>0</v>
      </c>
      <c r="L62" s="172">
        <v>0</v>
      </c>
      <c r="M62" s="172">
        <f>K62+L62</f>
        <v>0</v>
      </c>
      <c r="N62" s="437"/>
      <c r="O62" s="438"/>
      <c r="P62" s="439"/>
    </row>
    <row r="63" spans="1:16" s="86" customFormat="1" ht="18">
      <c r="A63" s="94"/>
      <c r="B63" s="417" t="s">
        <v>74</v>
      </c>
      <c r="C63" s="417"/>
      <c r="D63" s="417"/>
      <c r="E63" s="172">
        <f>E59</f>
        <v>353.7</v>
      </c>
      <c r="F63" s="172">
        <v>0</v>
      </c>
      <c r="G63" s="172">
        <f>E63+F63</f>
        <v>353.7</v>
      </c>
      <c r="H63" s="172">
        <f>H59</f>
        <v>351.3</v>
      </c>
      <c r="I63" s="172">
        <v>0</v>
      </c>
      <c r="J63" s="172">
        <f>H63+I63</f>
        <v>351.3</v>
      </c>
      <c r="K63" s="172">
        <f>H63-E63</f>
        <v>-2.3999999999999773</v>
      </c>
      <c r="L63" s="172">
        <v>0</v>
      </c>
      <c r="M63" s="172">
        <f>K63+L63</f>
        <v>-2.3999999999999773</v>
      </c>
      <c r="N63" s="398" t="s">
        <v>47</v>
      </c>
      <c r="O63" s="399"/>
      <c r="P63" s="400"/>
    </row>
    <row r="64" spans="1:14" s="86" customFormat="1" ht="18">
      <c r="A64" s="94"/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4"/>
      <c r="M64" s="114"/>
      <c r="N64" s="114"/>
    </row>
    <row r="65" spans="1:2" s="86" customFormat="1" ht="18">
      <c r="A65" s="89" t="s">
        <v>29</v>
      </c>
      <c r="B65" s="86" t="s">
        <v>75</v>
      </c>
    </row>
    <row r="66" s="99" customFormat="1" ht="15">
      <c r="A66" s="120"/>
    </row>
    <row r="67" spans="1:12" s="99" customFormat="1" ht="46.5" customHeight="1">
      <c r="A67" s="103" t="s">
        <v>3</v>
      </c>
      <c r="B67" s="103" t="s">
        <v>63</v>
      </c>
      <c r="C67" s="103" t="s">
        <v>17</v>
      </c>
      <c r="D67" s="103" t="s">
        <v>18</v>
      </c>
      <c r="E67" s="401" t="s">
        <v>19</v>
      </c>
      <c r="F67" s="402"/>
      <c r="G67" s="401" t="s">
        <v>61</v>
      </c>
      <c r="H67" s="402"/>
      <c r="I67" s="401" t="s">
        <v>76</v>
      </c>
      <c r="J67" s="403"/>
      <c r="K67" s="103" t="s">
        <v>60</v>
      </c>
      <c r="L67" s="121"/>
    </row>
    <row r="68" spans="1:12" s="99" customFormat="1" ht="46.5" customHeight="1">
      <c r="A68" s="103"/>
      <c r="B68" s="162" t="s">
        <v>168</v>
      </c>
      <c r="C68" s="180" t="s">
        <v>211</v>
      </c>
      <c r="D68" s="103"/>
      <c r="E68" s="155"/>
      <c r="F68" s="156"/>
      <c r="G68" s="155"/>
      <c r="H68" s="156"/>
      <c r="I68" s="155"/>
      <c r="J68" s="157"/>
      <c r="K68" s="103"/>
      <c r="L68" s="121"/>
    </row>
    <row r="69" spans="1:12" s="126" customFormat="1" ht="15">
      <c r="A69" s="122">
        <v>1</v>
      </c>
      <c r="B69" s="123"/>
      <c r="C69" s="123" t="s">
        <v>39</v>
      </c>
      <c r="D69" s="124"/>
      <c r="E69" s="377"/>
      <c r="F69" s="378"/>
      <c r="G69" s="377"/>
      <c r="H69" s="378"/>
      <c r="I69" s="377"/>
      <c r="J69" s="378"/>
      <c r="K69" s="124"/>
      <c r="L69" s="125"/>
    </row>
    <row r="70" spans="1:12" s="99" customFormat="1" ht="32.25" customHeight="1">
      <c r="A70" s="127"/>
      <c r="B70" s="128"/>
      <c r="C70" s="110" t="s">
        <v>193</v>
      </c>
      <c r="D70" s="129"/>
      <c r="E70" s="368"/>
      <c r="F70" s="369"/>
      <c r="G70" s="364"/>
      <c r="H70" s="365"/>
      <c r="I70" s="364"/>
      <c r="J70" s="365"/>
      <c r="K70" s="182"/>
      <c r="L70" s="130"/>
    </row>
    <row r="71" spans="1:12" s="99" customFormat="1" ht="15">
      <c r="A71" s="183" t="s">
        <v>215</v>
      </c>
      <c r="B71" s="128"/>
      <c r="C71" s="128" t="s">
        <v>6</v>
      </c>
      <c r="D71" s="105"/>
      <c r="E71" s="181"/>
      <c r="F71" s="181"/>
      <c r="G71" s="370"/>
      <c r="H71" s="371"/>
      <c r="I71" s="371"/>
      <c r="J71" s="371"/>
      <c r="K71" s="372"/>
      <c r="L71" s="130"/>
    </row>
    <row r="72" spans="1:12" s="99" customFormat="1" ht="99.75" customHeight="1">
      <c r="A72" s="127"/>
      <c r="B72" s="83"/>
      <c r="C72" s="134" t="s">
        <v>212</v>
      </c>
      <c r="D72" s="179" t="s">
        <v>80</v>
      </c>
      <c r="E72" s="368" t="s">
        <v>213</v>
      </c>
      <c r="F72" s="369"/>
      <c r="G72" s="396">
        <v>53</v>
      </c>
      <c r="H72" s="397"/>
      <c r="I72" s="396">
        <v>53</v>
      </c>
      <c r="J72" s="397"/>
      <c r="K72" s="190">
        <f>I72-G72</f>
        <v>0</v>
      </c>
      <c r="L72" s="131"/>
    </row>
    <row r="73" spans="1:12" s="99" customFormat="1" ht="26.25" customHeight="1">
      <c r="A73" s="132"/>
      <c r="B73" s="133"/>
      <c r="C73" s="355" t="s">
        <v>214</v>
      </c>
      <c r="D73" s="356"/>
      <c r="E73" s="356"/>
      <c r="F73" s="356"/>
      <c r="G73" s="356"/>
      <c r="H73" s="356"/>
      <c r="I73" s="356"/>
      <c r="J73" s="356"/>
      <c r="K73" s="357"/>
      <c r="L73" s="131"/>
    </row>
    <row r="74" spans="1:12" s="99" customFormat="1" ht="15">
      <c r="A74" s="185" t="s">
        <v>219</v>
      </c>
      <c r="B74" s="128"/>
      <c r="C74" s="128" t="s">
        <v>7</v>
      </c>
      <c r="D74" s="361"/>
      <c r="E74" s="362"/>
      <c r="F74" s="362"/>
      <c r="G74" s="362"/>
      <c r="H74" s="362"/>
      <c r="I74" s="362"/>
      <c r="J74" s="362"/>
      <c r="K74" s="363"/>
      <c r="L74" s="131"/>
    </row>
    <row r="75" spans="1:12" s="99" customFormat="1" ht="37.5" customHeight="1">
      <c r="A75" s="183"/>
      <c r="B75" s="83"/>
      <c r="C75" s="134" t="s">
        <v>216</v>
      </c>
      <c r="D75" s="179" t="s">
        <v>217</v>
      </c>
      <c r="E75" s="449" t="s">
        <v>218</v>
      </c>
      <c r="F75" s="450"/>
      <c r="G75" s="366">
        <v>558</v>
      </c>
      <c r="H75" s="367"/>
      <c r="I75" s="366">
        <v>558</v>
      </c>
      <c r="J75" s="367"/>
      <c r="K75" s="186">
        <f>I75-G75</f>
        <v>0</v>
      </c>
      <c r="L75" s="131"/>
    </row>
    <row r="76" spans="1:12" s="99" customFormat="1" ht="15.75" customHeight="1">
      <c r="A76" s="184"/>
      <c r="B76" s="133"/>
      <c r="C76" s="355" t="s">
        <v>214</v>
      </c>
      <c r="D76" s="356"/>
      <c r="E76" s="356"/>
      <c r="F76" s="356"/>
      <c r="G76" s="356"/>
      <c r="H76" s="356"/>
      <c r="I76" s="356"/>
      <c r="J76" s="356"/>
      <c r="K76" s="357"/>
      <c r="L76" s="131"/>
    </row>
    <row r="77" spans="1:12" s="99" customFormat="1" ht="15">
      <c r="A77" s="183" t="s">
        <v>220</v>
      </c>
      <c r="B77" s="134"/>
      <c r="C77" s="134" t="s">
        <v>8</v>
      </c>
      <c r="D77" s="361"/>
      <c r="E77" s="362"/>
      <c r="F77" s="362"/>
      <c r="G77" s="362"/>
      <c r="H77" s="362"/>
      <c r="I77" s="362"/>
      <c r="J77" s="362"/>
      <c r="K77" s="363"/>
      <c r="L77" s="131"/>
    </row>
    <row r="78" spans="1:12" s="99" customFormat="1" ht="36.75" customHeight="1">
      <c r="A78" s="185"/>
      <c r="B78" s="83"/>
      <c r="C78" s="134" t="s">
        <v>222</v>
      </c>
      <c r="D78" s="179" t="s">
        <v>223</v>
      </c>
      <c r="E78" s="394" t="s">
        <v>224</v>
      </c>
      <c r="F78" s="395"/>
      <c r="G78" s="364">
        <v>95</v>
      </c>
      <c r="H78" s="365"/>
      <c r="I78" s="364">
        <v>95</v>
      </c>
      <c r="J78" s="365"/>
      <c r="K78" s="191">
        <f>I78-G78</f>
        <v>0</v>
      </c>
      <c r="L78" s="131"/>
    </row>
    <row r="79" spans="1:12" s="99" customFormat="1" ht="21.75" customHeight="1">
      <c r="A79" s="184"/>
      <c r="B79" s="133"/>
      <c r="C79" s="355" t="s">
        <v>214</v>
      </c>
      <c r="D79" s="356"/>
      <c r="E79" s="356"/>
      <c r="F79" s="356"/>
      <c r="G79" s="356"/>
      <c r="H79" s="356"/>
      <c r="I79" s="356"/>
      <c r="J79" s="356"/>
      <c r="K79" s="357"/>
      <c r="L79" s="131"/>
    </row>
    <row r="80" spans="1:12" s="99" customFormat="1" ht="15">
      <c r="A80" s="183" t="s">
        <v>221</v>
      </c>
      <c r="B80" s="134"/>
      <c r="C80" s="134" t="s">
        <v>9</v>
      </c>
      <c r="D80" s="361"/>
      <c r="E80" s="362"/>
      <c r="F80" s="362"/>
      <c r="G80" s="362"/>
      <c r="H80" s="362"/>
      <c r="I80" s="362"/>
      <c r="J80" s="362"/>
      <c r="K80" s="363"/>
      <c r="L80" s="131"/>
    </row>
    <row r="81" spans="1:12" s="99" customFormat="1" ht="78" customHeight="1">
      <c r="A81" s="185"/>
      <c r="B81" s="83"/>
      <c r="C81" s="134" t="s">
        <v>225</v>
      </c>
      <c r="D81" s="179" t="s">
        <v>79</v>
      </c>
      <c r="E81" s="353" t="s">
        <v>226</v>
      </c>
      <c r="F81" s="353"/>
      <c r="G81" s="354">
        <v>100</v>
      </c>
      <c r="H81" s="354"/>
      <c r="I81" s="354">
        <v>100</v>
      </c>
      <c r="J81" s="354"/>
      <c r="K81" s="187">
        <f>I81-G81</f>
        <v>0</v>
      </c>
      <c r="L81" s="131"/>
    </row>
    <row r="82" spans="1:12" s="99" customFormat="1" ht="15.75" customHeight="1">
      <c r="A82" s="183"/>
      <c r="B82" s="133"/>
      <c r="C82" s="355" t="s">
        <v>214</v>
      </c>
      <c r="D82" s="356"/>
      <c r="E82" s="356"/>
      <c r="F82" s="356"/>
      <c r="G82" s="356"/>
      <c r="H82" s="356"/>
      <c r="I82" s="356"/>
      <c r="J82" s="356"/>
      <c r="K82" s="357"/>
      <c r="L82" s="131"/>
    </row>
    <row r="83" spans="1:12" s="99" customFormat="1" ht="15.75" customHeight="1">
      <c r="A83" s="122">
        <v>2</v>
      </c>
      <c r="B83" s="123"/>
      <c r="C83" s="123" t="s">
        <v>40</v>
      </c>
      <c r="D83" s="124"/>
      <c r="E83" s="377"/>
      <c r="F83" s="378"/>
      <c r="G83" s="377"/>
      <c r="H83" s="378"/>
      <c r="I83" s="377"/>
      <c r="J83" s="378"/>
      <c r="K83" s="124"/>
      <c r="L83" s="131"/>
    </row>
    <row r="84" spans="1:12" s="99" customFormat="1" ht="40.5" customHeight="1">
      <c r="A84" s="127"/>
      <c r="B84" s="128"/>
      <c r="C84" s="188" t="s">
        <v>227</v>
      </c>
      <c r="D84" s="129"/>
      <c r="E84" s="368"/>
      <c r="F84" s="369"/>
      <c r="G84" s="364"/>
      <c r="H84" s="365"/>
      <c r="I84" s="364"/>
      <c r="J84" s="365"/>
      <c r="K84" s="182"/>
      <c r="L84" s="131"/>
    </row>
    <row r="85" spans="1:12" s="99" customFormat="1" ht="27.75" customHeight="1">
      <c r="A85" s="183" t="s">
        <v>228</v>
      </c>
      <c r="B85" s="128"/>
      <c r="C85" s="128" t="s">
        <v>6</v>
      </c>
      <c r="D85" s="105"/>
      <c r="E85" s="181"/>
      <c r="F85" s="181"/>
      <c r="G85" s="370"/>
      <c r="H85" s="371"/>
      <c r="I85" s="371"/>
      <c r="J85" s="371"/>
      <c r="K85" s="372"/>
      <c r="L85" s="131"/>
    </row>
    <row r="86" spans="1:12" s="99" customFormat="1" ht="74.25" customHeight="1">
      <c r="A86" s="127"/>
      <c r="B86" s="83"/>
      <c r="C86" s="134" t="s">
        <v>229</v>
      </c>
      <c r="D86" s="179" t="s">
        <v>80</v>
      </c>
      <c r="E86" s="373" t="s">
        <v>213</v>
      </c>
      <c r="F86" s="374"/>
      <c r="G86" s="375">
        <v>9</v>
      </c>
      <c r="H86" s="376"/>
      <c r="I86" s="375">
        <v>9</v>
      </c>
      <c r="J86" s="376"/>
      <c r="K86" s="189">
        <f>I86-G86</f>
        <v>0</v>
      </c>
      <c r="L86" s="131"/>
    </row>
    <row r="87" spans="1:12" s="99" customFormat="1" ht="15.75" customHeight="1">
      <c r="A87" s="132"/>
      <c r="B87" s="133"/>
      <c r="C87" s="355" t="s">
        <v>214</v>
      </c>
      <c r="D87" s="356"/>
      <c r="E87" s="356"/>
      <c r="F87" s="356"/>
      <c r="G87" s="356"/>
      <c r="H87" s="356"/>
      <c r="I87" s="356"/>
      <c r="J87" s="356"/>
      <c r="K87" s="357"/>
      <c r="L87" s="131"/>
    </row>
    <row r="88" spans="1:12" s="99" customFormat="1" ht="15.75" customHeight="1">
      <c r="A88" s="185" t="s">
        <v>230</v>
      </c>
      <c r="B88" s="128"/>
      <c r="C88" s="128" t="s">
        <v>7</v>
      </c>
      <c r="D88" s="361"/>
      <c r="E88" s="362"/>
      <c r="F88" s="362"/>
      <c r="G88" s="362"/>
      <c r="H88" s="362"/>
      <c r="I88" s="362"/>
      <c r="J88" s="362"/>
      <c r="K88" s="363"/>
      <c r="L88" s="131"/>
    </row>
    <row r="89" spans="1:12" s="99" customFormat="1" ht="39.75" customHeight="1">
      <c r="A89" s="183"/>
      <c r="B89" s="83"/>
      <c r="C89" s="134" t="s">
        <v>231</v>
      </c>
      <c r="D89" s="179" t="s">
        <v>48</v>
      </c>
      <c r="E89" s="449" t="s">
        <v>232</v>
      </c>
      <c r="F89" s="450"/>
      <c r="G89" s="366">
        <v>2</v>
      </c>
      <c r="H89" s="367"/>
      <c r="I89" s="366">
        <v>2</v>
      </c>
      <c r="J89" s="367"/>
      <c r="K89" s="186">
        <f>I89-G89</f>
        <v>0</v>
      </c>
      <c r="L89" s="131"/>
    </row>
    <row r="90" spans="1:12" s="99" customFormat="1" ht="15.75" customHeight="1">
      <c r="A90" s="184"/>
      <c r="B90" s="133"/>
      <c r="C90" s="355" t="s">
        <v>214</v>
      </c>
      <c r="D90" s="356"/>
      <c r="E90" s="356"/>
      <c r="F90" s="356"/>
      <c r="G90" s="356"/>
      <c r="H90" s="356"/>
      <c r="I90" s="356"/>
      <c r="J90" s="356"/>
      <c r="K90" s="357"/>
      <c r="L90" s="131"/>
    </row>
    <row r="91" spans="1:12" s="99" customFormat="1" ht="15.75" customHeight="1">
      <c r="A91" s="183" t="s">
        <v>233</v>
      </c>
      <c r="B91" s="134"/>
      <c r="C91" s="134" t="s">
        <v>8</v>
      </c>
      <c r="D91" s="361"/>
      <c r="E91" s="362"/>
      <c r="F91" s="362"/>
      <c r="G91" s="362"/>
      <c r="H91" s="362"/>
      <c r="I91" s="362"/>
      <c r="J91" s="362"/>
      <c r="K91" s="363"/>
      <c r="L91" s="131"/>
    </row>
    <row r="92" spans="1:12" s="99" customFormat="1" ht="15.75" customHeight="1">
      <c r="A92" s="185"/>
      <c r="B92" s="83"/>
      <c r="C92" s="134" t="s">
        <v>234</v>
      </c>
      <c r="D92" s="179" t="s">
        <v>223</v>
      </c>
      <c r="E92" s="394" t="s">
        <v>224</v>
      </c>
      <c r="F92" s="395"/>
      <c r="G92" s="364">
        <v>15</v>
      </c>
      <c r="H92" s="365"/>
      <c r="I92" s="364">
        <v>15</v>
      </c>
      <c r="J92" s="365"/>
      <c r="K92" s="187">
        <f>I92-G92</f>
        <v>0</v>
      </c>
      <c r="L92" s="131"/>
    </row>
    <row r="93" spans="1:12" s="99" customFormat="1" ht="15.75" customHeight="1">
      <c r="A93" s="184"/>
      <c r="B93" s="133"/>
      <c r="C93" s="355" t="s">
        <v>214</v>
      </c>
      <c r="D93" s="356"/>
      <c r="E93" s="356"/>
      <c r="F93" s="356"/>
      <c r="G93" s="356"/>
      <c r="H93" s="356"/>
      <c r="I93" s="356"/>
      <c r="J93" s="356"/>
      <c r="K93" s="357"/>
      <c r="L93" s="131"/>
    </row>
    <row r="94" spans="1:12" s="99" customFormat="1" ht="15.75" customHeight="1">
      <c r="A94" s="183" t="s">
        <v>235</v>
      </c>
      <c r="B94" s="134"/>
      <c r="C94" s="134" t="s">
        <v>9</v>
      </c>
      <c r="D94" s="361"/>
      <c r="E94" s="362"/>
      <c r="F94" s="362"/>
      <c r="G94" s="362"/>
      <c r="H94" s="362"/>
      <c r="I94" s="362"/>
      <c r="J94" s="362"/>
      <c r="K94" s="363"/>
      <c r="L94" s="131"/>
    </row>
    <row r="95" spans="1:12" s="99" customFormat="1" ht="62.25" customHeight="1">
      <c r="A95" s="185"/>
      <c r="B95" s="83"/>
      <c r="C95" s="134" t="s">
        <v>225</v>
      </c>
      <c r="D95" s="179" t="s">
        <v>79</v>
      </c>
      <c r="E95" s="353" t="s">
        <v>236</v>
      </c>
      <c r="F95" s="353"/>
      <c r="G95" s="354">
        <v>100</v>
      </c>
      <c r="H95" s="354"/>
      <c r="I95" s="354">
        <v>100</v>
      </c>
      <c r="J95" s="354"/>
      <c r="K95" s="187">
        <f>I95-G95</f>
        <v>0</v>
      </c>
      <c r="L95" s="131"/>
    </row>
    <row r="96" spans="1:12" s="99" customFormat="1" ht="15.75" customHeight="1">
      <c r="A96" s="183"/>
      <c r="B96" s="133"/>
      <c r="C96" s="355" t="s">
        <v>214</v>
      </c>
      <c r="D96" s="356"/>
      <c r="E96" s="356"/>
      <c r="F96" s="356"/>
      <c r="G96" s="356"/>
      <c r="H96" s="356"/>
      <c r="I96" s="356"/>
      <c r="J96" s="356"/>
      <c r="K96" s="357"/>
      <c r="L96" s="131"/>
    </row>
    <row r="97" spans="1:12" s="99" customFormat="1" ht="15.75" customHeight="1">
      <c r="A97" s="122">
        <v>3</v>
      </c>
      <c r="B97" s="123"/>
      <c r="C97" s="123" t="s">
        <v>112</v>
      </c>
      <c r="D97" s="124"/>
      <c r="E97" s="377"/>
      <c r="F97" s="378"/>
      <c r="G97" s="377"/>
      <c r="H97" s="378"/>
      <c r="I97" s="377"/>
      <c r="J97" s="378"/>
      <c r="K97" s="124"/>
      <c r="L97" s="131"/>
    </row>
    <row r="98" spans="1:12" s="99" customFormat="1" ht="97.5" customHeight="1">
      <c r="A98" s="127"/>
      <c r="B98" s="128"/>
      <c r="C98" s="188" t="s">
        <v>248</v>
      </c>
      <c r="D98" s="129"/>
      <c r="E98" s="368"/>
      <c r="F98" s="369"/>
      <c r="G98" s="364"/>
      <c r="H98" s="365"/>
      <c r="I98" s="364"/>
      <c r="J98" s="365"/>
      <c r="K98" s="182"/>
      <c r="L98" s="131"/>
    </row>
    <row r="99" spans="1:12" s="99" customFormat="1" ht="15.75" customHeight="1">
      <c r="A99" s="183" t="s">
        <v>237</v>
      </c>
      <c r="B99" s="128"/>
      <c r="C99" s="128" t="s">
        <v>6</v>
      </c>
      <c r="D99" s="105"/>
      <c r="E99" s="181"/>
      <c r="F99" s="181"/>
      <c r="G99" s="370"/>
      <c r="H99" s="371"/>
      <c r="I99" s="371"/>
      <c r="J99" s="371"/>
      <c r="K99" s="372"/>
      <c r="L99" s="131"/>
    </row>
    <row r="100" spans="1:12" s="99" customFormat="1" ht="74.25" customHeight="1">
      <c r="A100" s="127"/>
      <c r="B100" s="83"/>
      <c r="C100" s="134" t="s">
        <v>238</v>
      </c>
      <c r="D100" s="179" t="s">
        <v>80</v>
      </c>
      <c r="E100" s="373" t="s">
        <v>213</v>
      </c>
      <c r="F100" s="374"/>
      <c r="G100" s="375">
        <v>2.4</v>
      </c>
      <c r="H100" s="376"/>
      <c r="I100" s="375">
        <v>2.4</v>
      </c>
      <c r="J100" s="376"/>
      <c r="K100" s="190">
        <f>I100-G100</f>
        <v>0</v>
      </c>
      <c r="L100" s="131"/>
    </row>
    <row r="101" spans="1:12" s="99" customFormat="1" ht="15.75" customHeight="1">
      <c r="A101" s="132"/>
      <c r="B101" s="133"/>
      <c r="C101" s="355" t="s">
        <v>214</v>
      </c>
      <c r="D101" s="356"/>
      <c r="E101" s="356"/>
      <c r="F101" s="356"/>
      <c r="G101" s="356"/>
      <c r="H101" s="356"/>
      <c r="I101" s="356"/>
      <c r="J101" s="356"/>
      <c r="K101" s="357"/>
      <c r="L101" s="131"/>
    </row>
    <row r="102" spans="1:12" s="99" customFormat="1" ht="15.75" customHeight="1">
      <c r="A102" s="185" t="s">
        <v>239</v>
      </c>
      <c r="B102" s="128"/>
      <c r="C102" s="128" t="s">
        <v>7</v>
      </c>
      <c r="D102" s="361"/>
      <c r="E102" s="362"/>
      <c r="F102" s="362"/>
      <c r="G102" s="362"/>
      <c r="H102" s="362"/>
      <c r="I102" s="362"/>
      <c r="J102" s="362"/>
      <c r="K102" s="363"/>
      <c r="L102" s="131"/>
    </row>
    <row r="103" spans="1:12" s="99" customFormat="1" ht="38.25" customHeight="1">
      <c r="A103" s="183"/>
      <c r="B103" s="83"/>
      <c r="C103" s="134" t="s">
        <v>240</v>
      </c>
      <c r="D103" s="179" t="s">
        <v>48</v>
      </c>
      <c r="E103" s="449" t="s">
        <v>241</v>
      </c>
      <c r="F103" s="450"/>
      <c r="G103" s="366">
        <v>2</v>
      </c>
      <c r="H103" s="367"/>
      <c r="I103" s="366">
        <v>2</v>
      </c>
      <c r="J103" s="367"/>
      <c r="K103" s="186">
        <f>I103-G103</f>
        <v>0</v>
      </c>
      <c r="L103" s="131"/>
    </row>
    <row r="104" spans="1:12" s="99" customFormat="1" ht="15.75" customHeight="1">
      <c r="A104" s="184"/>
      <c r="B104" s="133"/>
      <c r="C104" s="355" t="s">
        <v>214</v>
      </c>
      <c r="D104" s="356"/>
      <c r="E104" s="356"/>
      <c r="F104" s="356"/>
      <c r="G104" s="356"/>
      <c r="H104" s="356"/>
      <c r="I104" s="356"/>
      <c r="J104" s="356"/>
      <c r="K104" s="357"/>
      <c r="L104" s="131"/>
    </row>
    <row r="105" spans="1:12" s="99" customFormat="1" ht="15.75" customHeight="1">
      <c r="A105" s="183" t="s">
        <v>242</v>
      </c>
      <c r="B105" s="134"/>
      <c r="C105" s="134" t="s">
        <v>8</v>
      </c>
      <c r="D105" s="361"/>
      <c r="E105" s="362"/>
      <c r="F105" s="362"/>
      <c r="G105" s="362"/>
      <c r="H105" s="362"/>
      <c r="I105" s="362"/>
      <c r="J105" s="362"/>
      <c r="K105" s="363"/>
      <c r="L105" s="131"/>
    </row>
    <row r="106" spans="1:12" s="99" customFormat="1" ht="48" customHeight="1">
      <c r="A106" s="185"/>
      <c r="B106" s="83"/>
      <c r="C106" s="134" t="s">
        <v>243</v>
      </c>
      <c r="D106" s="179" t="s">
        <v>223</v>
      </c>
      <c r="E106" s="394" t="s">
        <v>224</v>
      </c>
      <c r="F106" s="395"/>
      <c r="G106" s="364">
        <v>1212</v>
      </c>
      <c r="H106" s="365"/>
      <c r="I106" s="364">
        <v>1212</v>
      </c>
      <c r="J106" s="365"/>
      <c r="K106" s="191">
        <f>I106-G106</f>
        <v>0</v>
      </c>
      <c r="L106" s="131"/>
    </row>
    <row r="107" spans="1:12" s="99" customFormat="1" ht="15.75" customHeight="1">
      <c r="A107" s="184"/>
      <c r="B107" s="133"/>
      <c r="C107" s="355" t="s">
        <v>214</v>
      </c>
      <c r="D107" s="356"/>
      <c r="E107" s="356"/>
      <c r="F107" s="356"/>
      <c r="G107" s="356"/>
      <c r="H107" s="356"/>
      <c r="I107" s="356"/>
      <c r="J107" s="356"/>
      <c r="K107" s="357"/>
      <c r="L107" s="131"/>
    </row>
    <row r="108" spans="1:12" s="99" customFormat="1" ht="15.75" customHeight="1">
      <c r="A108" s="183" t="s">
        <v>245</v>
      </c>
      <c r="B108" s="134"/>
      <c r="C108" s="134" t="s">
        <v>9</v>
      </c>
      <c r="D108" s="361"/>
      <c r="E108" s="362"/>
      <c r="F108" s="362"/>
      <c r="G108" s="362"/>
      <c r="H108" s="362"/>
      <c r="I108" s="362"/>
      <c r="J108" s="362"/>
      <c r="K108" s="363"/>
      <c r="L108" s="131"/>
    </row>
    <row r="109" spans="1:12" s="99" customFormat="1" ht="41.25" customHeight="1">
      <c r="A109" s="185"/>
      <c r="B109" s="83"/>
      <c r="C109" s="141" t="s">
        <v>246</v>
      </c>
      <c r="D109" s="179" t="s">
        <v>79</v>
      </c>
      <c r="E109" s="353" t="s">
        <v>244</v>
      </c>
      <c r="F109" s="353"/>
      <c r="G109" s="354">
        <v>100</v>
      </c>
      <c r="H109" s="354"/>
      <c r="I109" s="354">
        <v>100</v>
      </c>
      <c r="J109" s="354"/>
      <c r="K109" s="191">
        <f>I109-G109</f>
        <v>0</v>
      </c>
      <c r="L109" s="131"/>
    </row>
    <row r="110" spans="1:12" s="99" customFormat="1" ht="15.75" customHeight="1">
      <c r="A110" s="183"/>
      <c r="B110" s="133"/>
      <c r="C110" s="355" t="s">
        <v>214</v>
      </c>
      <c r="D110" s="356"/>
      <c r="E110" s="356"/>
      <c r="F110" s="356"/>
      <c r="G110" s="356"/>
      <c r="H110" s="356"/>
      <c r="I110" s="356"/>
      <c r="J110" s="356"/>
      <c r="K110" s="357"/>
      <c r="L110" s="131"/>
    </row>
    <row r="111" spans="1:12" s="99" customFormat="1" ht="15.75" customHeight="1">
      <c r="A111" s="122">
        <v>4</v>
      </c>
      <c r="B111" s="123"/>
      <c r="C111" s="123" t="s">
        <v>113</v>
      </c>
      <c r="D111" s="124"/>
      <c r="E111" s="377"/>
      <c r="F111" s="378"/>
      <c r="G111" s="377"/>
      <c r="H111" s="378"/>
      <c r="I111" s="377"/>
      <c r="J111" s="378"/>
      <c r="K111" s="124"/>
      <c r="L111" s="131"/>
    </row>
    <row r="112" spans="1:12" s="99" customFormat="1" ht="36" customHeight="1">
      <c r="A112" s="127"/>
      <c r="B112" s="128"/>
      <c r="C112" s="188" t="s">
        <v>247</v>
      </c>
      <c r="D112" s="129"/>
      <c r="E112" s="368"/>
      <c r="F112" s="369"/>
      <c r="G112" s="364"/>
      <c r="H112" s="365"/>
      <c r="I112" s="364"/>
      <c r="J112" s="365"/>
      <c r="K112" s="182"/>
      <c r="L112" s="131"/>
    </row>
    <row r="113" spans="1:12" s="99" customFormat="1" ht="15.75" customHeight="1">
      <c r="A113" s="183" t="s">
        <v>250</v>
      </c>
      <c r="B113" s="128"/>
      <c r="C113" s="128" t="s">
        <v>6</v>
      </c>
      <c r="D113" s="105"/>
      <c r="E113" s="181"/>
      <c r="F113" s="181"/>
      <c r="G113" s="370"/>
      <c r="H113" s="371"/>
      <c r="I113" s="371"/>
      <c r="J113" s="371"/>
      <c r="K113" s="372"/>
      <c r="L113" s="131"/>
    </row>
    <row r="114" spans="1:12" s="99" customFormat="1" ht="71.25" customHeight="1">
      <c r="A114" s="127"/>
      <c r="B114" s="83"/>
      <c r="C114" s="134" t="s">
        <v>249</v>
      </c>
      <c r="D114" s="179" t="s">
        <v>80</v>
      </c>
      <c r="E114" s="373" t="s">
        <v>213</v>
      </c>
      <c r="F114" s="374"/>
      <c r="G114" s="375">
        <v>38.3</v>
      </c>
      <c r="H114" s="376"/>
      <c r="I114" s="375">
        <v>38</v>
      </c>
      <c r="J114" s="376"/>
      <c r="K114" s="182">
        <f>I114-G114</f>
        <v>-0.29999999999999716</v>
      </c>
      <c r="L114" s="131"/>
    </row>
    <row r="115" spans="1:12" s="99" customFormat="1" ht="15.75" customHeight="1">
      <c r="A115" s="132"/>
      <c r="B115" s="133"/>
      <c r="C115" s="355" t="s">
        <v>253</v>
      </c>
      <c r="D115" s="356"/>
      <c r="E115" s="356"/>
      <c r="F115" s="356"/>
      <c r="G115" s="356"/>
      <c r="H115" s="356"/>
      <c r="I115" s="356"/>
      <c r="J115" s="356"/>
      <c r="K115" s="357"/>
      <c r="L115" s="131"/>
    </row>
    <row r="116" spans="1:12" s="99" customFormat="1" ht="15.75" customHeight="1">
      <c r="A116" s="185" t="s">
        <v>251</v>
      </c>
      <c r="B116" s="128"/>
      <c r="C116" s="128" t="s">
        <v>7</v>
      </c>
      <c r="D116" s="361"/>
      <c r="E116" s="362"/>
      <c r="F116" s="362"/>
      <c r="G116" s="362"/>
      <c r="H116" s="362"/>
      <c r="I116" s="362"/>
      <c r="J116" s="362"/>
      <c r="K116" s="363"/>
      <c r="L116" s="131"/>
    </row>
    <row r="117" spans="1:12" s="99" customFormat="1" ht="15.75" customHeight="1">
      <c r="A117" s="183"/>
      <c r="B117" s="83"/>
      <c r="C117" s="134" t="s">
        <v>252</v>
      </c>
      <c r="D117" s="179" t="s">
        <v>48</v>
      </c>
      <c r="E117" s="353" t="s">
        <v>244</v>
      </c>
      <c r="F117" s="353"/>
      <c r="G117" s="366">
        <v>115</v>
      </c>
      <c r="H117" s="367"/>
      <c r="I117" s="366">
        <v>114</v>
      </c>
      <c r="J117" s="367"/>
      <c r="K117" s="186">
        <f>I117-G117</f>
        <v>-1</v>
      </c>
      <c r="L117" s="131"/>
    </row>
    <row r="118" spans="1:12" s="99" customFormat="1" ht="15.75" customHeight="1">
      <c r="A118" s="184"/>
      <c r="B118" s="133"/>
      <c r="C118" s="355" t="s">
        <v>254</v>
      </c>
      <c r="D118" s="356"/>
      <c r="E118" s="356"/>
      <c r="F118" s="356"/>
      <c r="G118" s="356"/>
      <c r="H118" s="356"/>
      <c r="I118" s="356"/>
      <c r="J118" s="356"/>
      <c r="K118" s="357"/>
      <c r="L118" s="131"/>
    </row>
    <row r="119" spans="1:12" s="99" customFormat="1" ht="15.75" customHeight="1">
      <c r="A119" s="183" t="s">
        <v>257</v>
      </c>
      <c r="B119" s="134"/>
      <c r="C119" s="134" t="s">
        <v>8</v>
      </c>
      <c r="D119" s="361"/>
      <c r="E119" s="362"/>
      <c r="F119" s="362"/>
      <c r="G119" s="362"/>
      <c r="H119" s="362"/>
      <c r="I119" s="362"/>
      <c r="J119" s="362"/>
      <c r="K119" s="363"/>
      <c r="L119" s="131"/>
    </row>
    <row r="120" spans="1:12" s="99" customFormat="1" ht="36" customHeight="1">
      <c r="A120" s="185"/>
      <c r="B120" s="83"/>
      <c r="C120" s="134" t="s">
        <v>255</v>
      </c>
      <c r="D120" s="179" t="s">
        <v>256</v>
      </c>
      <c r="E120" s="394" t="s">
        <v>224</v>
      </c>
      <c r="F120" s="395"/>
      <c r="G120" s="364">
        <v>333</v>
      </c>
      <c r="H120" s="365"/>
      <c r="I120" s="364">
        <v>333</v>
      </c>
      <c r="J120" s="365"/>
      <c r="K120" s="191">
        <f>I120-G120</f>
        <v>0</v>
      </c>
      <c r="L120" s="131"/>
    </row>
    <row r="121" spans="1:12" s="99" customFormat="1" ht="15.75" customHeight="1">
      <c r="A121" s="184"/>
      <c r="B121" s="133"/>
      <c r="C121" s="355" t="s">
        <v>214</v>
      </c>
      <c r="D121" s="356"/>
      <c r="E121" s="356"/>
      <c r="F121" s="356"/>
      <c r="G121" s="356"/>
      <c r="H121" s="356"/>
      <c r="I121" s="356"/>
      <c r="J121" s="356"/>
      <c r="K121" s="357"/>
      <c r="L121" s="131"/>
    </row>
    <row r="122" spans="1:12" s="99" customFormat="1" ht="15.75" customHeight="1">
      <c r="A122" s="183" t="s">
        <v>258</v>
      </c>
      <c r="B122" s="134"/>
      <c r="C122" s="134" t="s">
        <v>9</v>
      </c>
      <c r="D122" s="361"/>
      <c r="E122" s="362"/>
      <c r="F122" s="362"/>
      <c r="G122" s="362"/>
      <c r="H122" s="362"/>
      <c r="I122" s="362"/>
      <c r="J122" s="362"/>
      <c r="K122" s="363"/>
      <c r="L122" s="131"/>
    </row>
    <row r="123" spans="1:12" s="99" customFormat="1" ht="38.25" customHeight="1">
      <c r="A123" s="185"/>
      <c r="B123" s="83"/>
      <c r="C123" s="141" t="s">
        <v>246</v>
      </c>
      <c r="D123" s="179" t="s">
        <v>79</v>
      </c>
      <c r="E123" s="353" t="s">
        <v>244</v>
      </c>
      <c r="F123" s="353"/>
      <c r="G123" s="354">
        <v>100</v>
      </c>
      <c r="H123" s="354"/>
      <c r="I123" s="354">
        <v>100</v>
      </c>
      <c r="J123" s="354"/>
      <c r="K123" s="191">
        <f>I123-G123</f>
        <v>0</v>
      </c>
      <c r="L123" s="131"/>
    </row>
    <row r="124" spans="1:12" s="99" customFormat="1" ht="15.75" customHeight="1">
      <c r="A124" s="183"/>
      <c r="B124" s="133"/>
      <c r="C124" s="355" t="s">
        <v>214</v>
      </c>
      <c r="D124" s="356"/>
      <c r="E124" s="356"/>
      <c r="F124" s="356"/>
      <c r="G124" s="356"/>
      <c r="H124" s="356"/>
      <c r="I124" s="356"/>
      <c r="J124" s="356"/>
      <c r="K124" s="357"/>
      <c r="L124" s="131"/>
    </row>
    <row r="125" spans="1:12" s="99" customFormat="1" ht="15.75" customHeight="1">
      <c r="A125" s="122">
        <v>5</v>
      </c>
      <c r="B125" s="123"/>
      <c r="C125" s="123" t="s">
        <v>114</v>
      </c>
      <c r="D125" s="124"/>
      <c r="E125" s="377"/>
      <c r="F125" s="378"/>
      <c r="G125" s="377"/>
      <c r="H125" s="378"/>
      <c r="I125" s="377"/>
      <c r="J125" s="378"/>
      <c r="K125" s="124"/>
      <c r="L125" s="131"/>
    </row>
    <row r="126" spans="1:12" s="99" customFormat="1" ht="28.5" customHeight="1">
      <c r="A126" s="127"/>
      <c r="B126" s="128"/>
      <c r="C126" s="188" t="s">
        <v>263</v>
      </c>
      <c r="D126" s="129"/>
      <c r="E126" s="368"/>
      <c r="F126" s="369"/>
      <c r="G126" s="364"/>
      <c r="H126" s="365"/>
      <c r="I126" s="364"/>
      <c r="J126" s="365"/>
      <c r="K126" s="182"/>
      <c r="L126" s="131"/>
    </row>
    <row r="127" spans="1:12" s="99" customFormat="1" ht="15.75" customHeight="1">
      <c r="A127" s="183" t="s">
        <v>259</v>
      </c>
      <c r="B127" s="128"/>
      <c r="C127" s="128" t="s">
        <v>6</v>
      </c>
      <c r="D127" s="105"/>
      <c r="E127" s="181"/>
      <c r="F127" s="181"/>
      <c r="G127" s="370"/>
      <c r="H127" s="371"/>
      <c r="I127" s="371"/>
      <c r="J127" s="371"/>
      <c r="K127" s="372"/>
      <c r="L127" s="131"/>
    </row>
    <row r="128" spans="1:12" s="99" customFormat="1" ht="66" customHeight="1">
      <c r="A128" s="127"/>
      <c r="B128" s="83"/>
      <c r="C128" s="134" t="s">
        <v>272</v>
      </c>
      <c r="D128" s="179" t="s">
        <v>80</v>
      </c>
      <c r="E128" s="373" t="s">
        <v>213</v>
      </c>
      <c r="F128" s="374"/>
      <c r="G128" s="375">
        <v>13.3</v>
      </c>
      <c r="H128" s="376"/>
      <c r="I128" s="375">
        <v>11.4</v>
      </c>
      <c r="J128" s="376"/>
      <c r="K128" s="182">
        <f>I128-G128</f>
        <v>-1.9000000000000004</v>
      </c>
      <c r="L128" s="131"/>
    </row>
    <row r="129" spans="1:12" s="99" customFormat="1" ht="15.75" customHeight="1">
      <c r="A129" s="132"/>
      <c r="B129" s="133"/>
      <c r="C129" s="355" t="s">
        <v>264</v>
      </c>
      <c r="D129" s="356"/>
      <c r="E129" s="356"/>
      <c r="F129" s="356"/>
      <c r="G129" s="356"/>
      <c r="H129" s="356"/>
      <c r="I129" s="356"/>
      <c r="J129" s="356"/>
      <c r="K129" s="357"/>
      <c r="L129" s="131"/>
    </row>
    <row r="130" spans="1:12" s="99" customFormat="1" ht="15.75" customHeight="1">
      <c r="A130" s="185" t="s">
        <v>260</v>
      </c>
      <c r="B130" s="128"/>
      <c r="C130" s="128" t="s">
        <v>7</v>
      </c>
      <c r="D130" s="361"/>
      <c r="E130" s="362"/>
      <c r="F130" s="362"/>
      <c r="G130" s="362"/>
      <c r="H130" s="362"/>
      <c r="I130" s="362"/>
      <c r="J130" s="362"/>
      <c r="K130" s="363"/>
      <c r="L130" s="131"/>
    </row>
    <row r="131" spans="1:12" s="99" customFormat="1" ht="36.75" customHeight="1">
      <c r="A131" s="183"/>
      <c r="B131" s="83"/>
      <c r="C131" s="134" t="s">
        <v>265</v>
      </c>
      <c r="D131" s="179" t="s">
        <v>48</v>
      </c>
      <c r="E131" s="353" t="s">
        <v>244</v>
      </c>
      <c r="F131" s="353"/>
      <c r="G131" s="366">
        <v>39</v>
      </c>
      <c r="H131" s="367"/>
      <c r="I131" s="366">
        <v>34</v>
      </c>
      <c r="J131" s="367"/>
      <c r="K131" s="186">
        <f>I131-G131</f>
        <v>-5</v>
      </c>
      <c r="L131" s="131"/>
    </row>
    <row r="132" spans="1:12" s="99" customFormat="1" ht="15.75" customHeight="1">
      <c r="A132" s="184"/>
      <c r="B132" s="133"/>
      <c r="C132" s="355" t="s">
        <v>266</v>
      </c>
      <c r="D132" s="356"/>
      <c r="E132" s="356"/>
      <c r="F132" s="356"/>
      <c r="G132" s="356"/>
      <c r="H132" s="356"/>
      <c r="I132" s="356"/>
      <c r="J132" s="356"/>
      <c r="K132" s="357"/>
      <c r="L132" s="131"/>
    </row>
    <row r="133" spans="1:12" s="99" customFormat="1" ht="15.75" customHeight="1">
      <c r="A133" s="183" t="s">
        <v>261</v>
      </c>
      <c r="B133" s="134"/>
      <c r="C133" s="134" t="s">
        <v>8</v>
      </c>
      <c r="D133" s="361"/>
      <c r="E133" s="362"/>
      <c r="F133" s="362"/>
      <c r="G133" s="362"/>
      <c r="H133" s="362"/>
      <c r="I133" s="362"/>
      <c r="J133" s="362"/>
      <c r="K133" s="363"/>
      <c r="L133" s="131"/>
    </row>
    <row r="134" spans="1:12" s="99" customFormat="1" ht="43.5" customHeight="1">
      <c r="A134" s="185"/>
      <c r="B134" s="83"/>
      <c r="C134" s="134" t="s">
        <v>267</v>
      </c>
      <c r="D134" s="179" t="s">
        <v>256</v>
      </c>
      <c r="E134" s="394" t="s">
        <v>268</v>
      </c>
      <c r="F134" s="395"/>
      <c r="G134" s="364">
        <v>341</v>
      </c>
      <c r="H134" s="365"/>
      <c r="I134" s="364">
        <v>337</v>
      </c>
      <c r="J134" s="365"/>
      <c r="K134" s="191">
        <f>I134-G134</f>
        <v>-4</v>
      </c>
      <c r="L134" s="131"/>
    </row>
    <row r="135" spans="1:12" s="99" customFormat="1" ht="15.75" customHeight="1">
      <c r="A135" s="184"/>
      <c r="B135" s="133"/>
      <c r="C135" s="355" t="s">
        <v>269</v>
      </c>
      <c r="D135" s="356"/>
      <c r="E135" s="356"/>
      <c r="F135" s="356"/>
      <c r="G135" s="356"/>
      <c r="H135" s="356"/>
      <c r="I135" s="356"/>
      <c r="J135" s="356"/>
      <c r="K135" s="357"/>
      <c r="L135" s="131"/>
    </row>
    <row r="136" spans="1:12" s="99" customFormat="1" ht="15.75" customHeight="1">
      <c r="A136" s="183" t="s">
        <v>262</v>
      </c>
      <c r="B136" s="134"/>
      <c r="C136" s="134" t="s">
        <v>9</v>
      </c>
      <c r="D136" s="361"/>
      <c r="E136" s="362"/>
      <c r="F136" s="362"/>
      <c r="G136" s="362"/>
      <c r="H136" s="362"/>
      <c r="I136" s="362"/>
      <c r="J136" s="362"/>
      <c r="K136" s="363"/>
      <c r="L136" s="131"/>
    </row>
    <row r="137" spans="1:12" s="99" customFormat="1" ht="31.5" customHeight="1">
      <c r="A137" s="185"/>
      <c r="B137" s="83"/>
      <c r="C137" s="141" t="s">
        <v>270</v>
      </c>
      <c r="D137" s="179" t="s">
        <v>79</v>
      </c>
      <c r="E137" s="353" t="s">
        <v>244</v>
      </c>
      <c r="F137" s="353"/>
      <c r="G137" s="354">
        <v>100</v>
      </c>
      <c r="H137" s="354"/>
      <c r="I137" s="354">
        <v>100</v>
      </c>
      <c r="J137" s="354"/>
      <c r="K137" s="191">
        <f>I137-G137</f>
        <v>0</v>
      </c>
      <c r="L137" s="131"/>
    </row>
    <row r="138" spans="1:12" s="99" customFormat="1" ht="15.75" customHeight="1">
      <c r="A138" s="183"/>
      <c r="B138" s="133"/>
      <c r="C138" s="355" t="s">
        <v>214</v>
      </c>
      <c r="D138" s="356"/>
      <c r="E138" s="356"/>
      <c r="F138" s="356"/>
      <c r="G138" s="356"/>
      <c r="H138" s="356"/>
      <c r="I138" s="356"/>
      <c r="J138" s="356"/>
      <c r="K138" s="357"/>
      <c r="L138" s="131"/>
    </row>
    <row r="139" spans="1:12" s="99" customFormat="1" ht="15.75" customHeight="1">
      <c r="A139" s="122">
        <v>6</v>
      </c>
      <c r="B139" s="123"/>
      <c r="C139" s="123" t="s">
        <v>143</v>
      </c>
      <c r="D139" s="124"/>
      <c r="E139" s="377"/>
      <c r="F139" s="378"/>
      <c r="G139" s="377"/>
      <c r="H139" s="378"/>
      <c r="I139" s="377"/>
      <c r="J139" s="378"/>
      <c r="K139" s="124"/>
      <c r="L139" s="131"/>
    </row>
    <row r="140" spans="1:12" s="99" customFormat="1" ht="33.75" customHeight="1">
      <c r="A140" s="127"/>
      <c r="B140" s="128"/>
      <c r="C140" s="188" t="s">
        <v>198</v>
      </c>
      <c r="D140" s="129"/>
      <c r="E140" s="368"/>
      <c r="F140" s="369"/>
      <c r="G140" s="364"/>
      <c r="H140" s="365"/>
      <c r="I140" s="364"/>
      <c r="J140" s="365"/>
      <c r="K140" s="182"/>
      <c r="L140" s="131"/>
    </row>
    <row r="141" spans="1:12" s="99" customFormat="1" ht="15.75" customHeight="1">
      <c r="A141" s="183" t="s">
        <v>271</v>
      </c>
      <c r="B141" s="128"/>
      <c r="C141" s="128" t="s">
        <v>6</v>
      </c>
      <c r="D141" s="105"/>
      <c r="E141" s="181"/>
      <c r="F141" s="181"/>
      <c r="G141" s="370"/>
      <c r="H141" s="371"/>
      <c r="I141" s="371"/>
      <c r="J141" s="371"/>
      <c r="K141" s="372"/>
      <c r="L141" s="131"/>
    </row>
    <row r="142" spans="1:12" s="99" customFormat="1" ht="71.25" customHeight="1">
      <c r="A142" s="127"/>
      <c r="B142" s="83"/>
      <c r="C142" s="134" t="s">
        <v>273</v>
      </c>
      <c r="D142" s="179" t="s">
        <v>80</v>
      </c>
      <c r="E142" s="373" t="s">
        <v>213</v>
      </c>
      <c r="F142" s="374"/>
      <c r="G142" s="375">
        <v>231</v>
      </c>
      <c r="H142" s="376"/>
      <c r="I142" s="375">
        <v>231</v>
      </c>
      <c r="J142" s="376"/>
      <c r="K142" s="186">
        <f>I142-G142</f>
        <v>0</v>
      </c>
      <c r="L142" s="131"/>
    </row>
    <row r="143" spans="1:12" s="99" customFormat="1" ht="15.75" customHeight="1">
      <c r="A143" s="132"/>
      <c r="B143" s="133"/>
      <c r="C143" s="355" t="s">
        <v>214</v>
      </c>
      <c r="D143" s="356"/>
      <c r="E143" s="356"/>
      <c r="F143" s="356"/>
      <c r="G143" s="356"/>
      <c r="H143" s="356"/>
      <c r="I143" s="356"/>
      <c r="J143" s="356"/>
      <c r="K143" s="357"/>
      <c r="L143" s="131"/>
    </row>
    <row r="144" spans="1:12" s="99" customFormat="1" ht="15.75" customHeight="1">
      <c r="A144" s="185" t="s">
        <v>274</v>
      </c>
      <c r="B144" s="128"/>
      <c r="C144" s="128" t="s">
        <v>7</v>
      </c>
      <c r="D144" s="361"/>
      <c r="E144" s="362"/>
      <c r="F144" s="362"/>
      <c r="G144" s="362"/>
      <c r="H144" s="362"/>
      <c r="I144" s="362"/>
      <c r="J144" s="362"/>
      <c r="K144" s="363"/>
      <c r="L144" s="131"/>
    </row>
    <row r="145" spans="1:12" s="99" customFormat="1" ht="52.5" customHeight="1">
      <c r="A145" s="183"/>
      <c r="B145" s="83"/>
      <c r="C145" s="134" t="s">
        <v>265</v>
      </c>
      <c r="D145" s="179" t="s">
        <v>48</v>
      </c>
      <c r="E145" s="353" t="s">
        <v>244</v>
      </c>
      <c r="F145" s="353"/>
      <c r="G145" s="366">
        <v>20</v>
      </c>
      <c r="H145" s="367"/>
      <c r="I145" s="366">
        <v>20</v>
      </c>
      <c r="J145" s="367"/>
      <c r="K145" s="186">
        <f>I145-G145</f>
        <v>0</v>
      </c>
      <c r="L145" s="131"/>
    </row>
    <row r="146" spans="1:12" s="99" customFormat="1" ht="15.75" customHeight="1">
      <c r="A146" s="184"/>
      <c r="B146" s="133"/>
      <c r="C146" s="355" t="s">
        <v>214</v>
      </c>
      <c r="D146" s="356"/>
      <c r="E146" s="356"/>
      <c r="F146" s="356"/>
      <c r="G146" s="356"/>
      <c r="H146" s="356"/>
      <c r="I146" s="356"/>
      <c r="J146" s="356"/>
      <c r="K146" s="357"/>
      <c r="L146" s="131"/>
    </row>
    <row r="147" spans="1:12" s="99" customFormat="1" ht="15.75" customHeight="1">
      <c r="A147" s="183" t="s">
        <v>275</v>
      </c>
      <c r="B147" s="134"/>
      <c r="C147" s="134" t="s">
        <v>8</v>
      </c>
      <c r="D147" s="361"/>
      <c r="E147" s="362"/>
      <c r="F147" s="362"/>
      <c r="G147" s="362"/>
      <c r="H147" s="362"/>
      <c r="I147" s="362"/>
      <c r="J147" s="362"/>
      <c r="K147" s="363"/>
      <c r="L147" s="131"/>
    </row>
    <row r="148" spans="1:12" s="99" customFormat="1" ht="74.25" customHeight="1">
      <c r="A148" s="185"/>
      <c r="B148" s="83"/>
      <c r="C148" s="134" t="s">
        <v>276</v>
      </c>
      <c r="D148" s="179" t="s">
        <v>256</v>
      </c>
      <c r="E148" s="394" t="s">
        <v>277</v>
      </c>
      <c r="F148" s="395"/>
      <c r="G148" s="364">
        <v>1000</v>
      </c>
      <c r="H148" s="365"/>
      <c r="I148" s="364">
        <v>1000</v>
      </c>
      <c r="J148" s="365"/>
      <c r="K148" s="191">
        <f>I148-G148</f>
        <v>0</v>
      </c>
      <c r="L148" s="131"/>
    </row>
    <row r="149" spans="1:12" s="99" customFormat="1" ht="15.75" customHeight="1">
      <c r="A149" s="184"/>
      <c r="B149" s="133"/>
      <c r="C149" s="355" t="s">
        <v>214</v>
      </c>
      <c r="D149" s="356"/>
      <c r="E149" s="356"/>
      <c r="F149" s="356"/>
      <c r="G149" s="356"/>
      <c r="H149" s="356"/>
      <c r="I149" s="356"/>
      <c r="J149" s="356"/>
      <c r="K149" s="357"/>
      <c r="L149" s="131"/>
    </row>
    <row r="150" spans="1:12" s="99" customFormat="1" ht="15.75" customHeight="1">
      <c r="A150" s="183" t="s">
        <v>278</v>
      </c>
      <c r="B150" s="134"/>
      <c r="C150" s="134" t="s">
        <v>9</v>
      </c>
      <c r="D150" s="361"/>
      <c r="E150" s="362"/>
      <c r="F150" s="362"/>
      <c r="G150" s="362"/>
      <c r="H150" s="362"/>
      <c r="I150" s="362"/>
      <c r="J150" s="362"/>
      <c r="K150" s="363"/>
      <c r="L150" s="131"/>
    </row>
    <row r="151" spans="1:12" s="99" customFormat="1" ht="40.5" customHeight="1">
      <c r="A151" s="185"/>
      <c r="B151" s="83"/>
      <c r="C151" s="141" t="s">
        <v>270</v>
      </c>
      <c r="D151" s="179" t="s">
        <v>79</v>
      </c>
      <c r="E151" s="353" t="s">
        <v>244</v>
      </c>
      <c r="F151" s="353"/>
      <c r="G151" s="354">
        <v>100</v>
      </c>
      <c r="H151" s="354"/>
      <c r="I151" s="354">
        <v>100</v>
      </c>
      <c r="J151" s="354"/>
      <c r="K151" s="191">
        <f>I151-G151</f>
        <v>0</v>
      </c>
      <c r="L151" s="131"/>
    </row>
    <row r="152" spans="1:12" s="99" customFormat="1" ht="15.75" customHeight="1">
      <c r="A152" s="183"/>
      <c r="B152" s="133"/>
      <c r="C152" s="355" t="s">
        <v>214</v>
      </c>
      <c r="D152" s="356"/>
      <c r="E152" s="356"/>
      <c r="F152" s="356"/>
      <c r="G152" s="356"/>
      <c r="H152" s="356"/>
      <c r="I152" s="356"/>
      <c r="J152" s="356"/>
      <c r="K152" s="357"/>
      <c r="L152" s="131"/>
    </row>
    <row r="153" spans="1:12" s="99" customFormat="1" ht="15.75" customHeight="1">
      <c r="A153" s="122">
        <v>7</v>
      </c>
      <c r="B153" s="123"/>
      <c r="C153" s="123" t="s">
        <v>199</v>
      </c>
      <c r="D153" s="124"/>
      <c r="E153" s="377"/>
      <c r="F153" s="378"/>
      <c r="G153" s="377"/>
      <c r="H153" s="378"/>
      <c r="I153" s="377"/>
      <c r="J153" s="378"/>
      <c r="K153" s="124"/>
      <c r="L153" s="131"/>
    </row>
    <row r="154" spans="1:12" s="99" customFormat="1" ht="35.25" customHeight="1">
      <c r="A154" s="127"/>
      <c r="B154" s="128"/>
      <c r="C154" s="188" t="s">
        <v>283</v>
      </c>
      <c r="D154" s="129"/>
      <c r="E154" s="368"/>
      <c r="F154" s="369"/>
      <c r="G154" s="364"/>
      <c r="H154" s="365"/>
      <c r="I154" s="364"/>
      <c r="J154" s="365"/>
      <c r="K154" s="182"/>
      <c r="L154" s="131"/>
    </row>
    <row r="155" spans="1:12" s="99" customFormat="1" ht="15.75" customHeight="1">
      <c r="A155" s="183" t="s">
        <v>279</v>
      </c>
      <c r="B155" s="128"/>
      <c r="C155" s="128" t="s">
        <v>6</v>
      </c>
      <c r="D155" s="105"/>
      <c r="E155" s="181"/>
      <c r="F155" s="181"/>
      <c r="G155" s="370"/>
      <c r="H155" s="371"/>
      <c r="I155" s="371"/>
      <c r="J155" s="371"/>
      <c r="K155" s="372"/>
      <c r="L155" s="131"/>
    </row>
    <row r="156" spans="1:12" s="99" customFormat="1" ht="72.75" customHeight="1">
      <c r="A156" s="127"/>
      <c r="B156" s="83"/>
      <c r="C156" s="141" t="s">
        <v>284</v>
      </c>
      <c r="D156" s="179" t="s">
        <v>80</v>
      </c>
      <c r="E156" s="373" t="s">
        <v>213</v>
      </c>
      <c r="F156" s="374"/>
      <c r="G156" s="375">
        <v>2.4</v>
      </c>
      <c r="H156" s="376"/>
      <c r="I156" s="375">
        <v>2.2</v>
      </c>
      <c r="J156" s="376"/>
      <c r="K156" s="186">
        <f>I156-G156</f>
        <v>-0.19999999999999973</v>
      </c>
      <c r="L156" s="131"/>
    </row>
    <row r="157" spans="1:12" s="99" customFormat="1" ht="15.75" customHeight="1">
      <c r="A157" s="132"/>
      <c r="B157" s="133"/>
      <c r="C157" s="355" t="s">
        <v>285</v>
      </c>
      <c r="D157" s="356"/>
      <c r="E157" s="356"/>
      <c r="F157" s="356"/>
      <c r="G157" s="356"/>
      <c r="H157" s="356"/>
      <c r="I157" s="356"/>
      <c r="J157" s="356"/>
      <c r="K157" s="357"/>
      <c r="L157" s="131"/>
    </row>
    <row r="158" spans="1:12" s="99" customFormat="1" ht="15.75" customHeight="1" thickBot="1">
      <c r="A158" s="185" t="s">
        <v>280</v>
      </c>
      <c r="B158" s="128"/>
      <c r="C158" s="128" t="s">
        <v>7</v>
      </c>
      <c r="D158" s="361"/>
      <c r="E158" s="362"/>
      <c r="F158" s="362"/>
      <c r="G158" s="362"/>
      <c r="H158" s="362"/>
      <c r="I158" s="362"/>
      <c r="J158" s="362"/>
      <c r="K158" s="363"/>
      <c r="L158" s="131"/>
    </row>
    <row r="159" spans="1:12" s="99" customFormat="1" ht="41.25" customHeight="1" thickBot="1">
      <c r="A159" s="183"/>
      <c r="B159" s="83"/>
      <c r="C159" s="192" t="s">
        <v>286</v>
      </c>
      <c r="D159" s="179" t="s">
        <v>48</v>
      </c>
      <c r="E159" s="353" t="s">
        <v>244</v>
      </c>
      <c r="F159" s="353"/>
      <c r="G159" s="366">
        <v>25</v>
      </c>
      <c r="H159" s="367"/>
      <c r="I159" s="366">
        <v>23</v>
      </c>
      <c r="J159" s="367"/>
      <c r="K159" s="186">
        <f>I159-G159</f>
        <v>-2</v>
      </c>
      <c r="L159" s="131"/>
    </row>
    <row r="160" spans="1:12" s="99" customFormat="1" ht="15.75" customHeight="1">
      <c r="A160" s="184"/>
      <c r="B160" s="133"/>
      <c r="C160" s="355" t="s">
        <v>287</v>
      </c>
      <c r="D160" s="356"/>
      <c r="E160" s="356"/>
      <c r="F160" s="356"/>
      <c r="G160" s="356"/>
      <c r="H160" s="356"/>
      <c r="I160" s="356"/>
      <c r="J160" s="356"/>
      <c r="K160" s="357"/>
      <c r="L160" s="131"/>
    </row>
    <row r="161" spans="1:12" s="99" customFormat="1" ht="15.75" customHeight="1">
      <c r="A161" s="183" t="s">
        <v>281</v>
      </c>
      <c r="B161" s="134"/>
      <c r="C161" s="134" t="s">
        <v>8</v>
      </c>
      <c r="D161" s="361"/>
      <c r="E161" s="362"/>
      <c r="F161" s="362"/>
      <c r="G161" s="362"/>
      <c r="H161" s="362"/>
      <c r="I161" s="362"/>
      <c r="J161" s="362"/>
      <c r="K161" s="363"/>
      <c r="L161" s="131"/>
    </row>
    <row r="162" spans="1:12" s="99" customFormat="1" ht="24" customHeight="1">
      <c r="A162" s="185"/>
      <c r="B162" s="83"/>
      <c r="C162" s="134" t="s">
        <v>288</v>
      </c>
      <c r="D162" s="179" t="s">
        <v>223</v>
      </c>
      <c r="E162" s="353" t="s">
        <v>244</v>
      </c>
      <c r="F162" s="353"/>
      <c r="G162" s="364">
        <v>95</v>
      </c>
      <c r="H162" s="365"/>
      <c r="I162" s="364">
        <v>95</v>
      </c>
      <c r="J162" s="365"/>
      <c r="K162" s="191">
        <f>I162-G162</f>
        <v>0</v>
      </c>
      <c r="L162" s="131"/>
    </row>
    <row r="163" spans="1:12" s="99" customFormat="1" ht="15.75" customHeight="1">
      <c r="A163" s="184"/>
      <c r="B163" s="133"/>
      <c r="C163" s="355" t="s">
        <v>214</v>
      </c>
      <c r="D163" s="356"/>
      <c r="E163" s="356"/>
      <c r="F163" s="356"/>
      <c r="G163" s="356"/>
      <c r="H163" s="356"/>
      <c r="I163" s="356"/>
      <c r="J163" s="356"/>
      <c r="K163" s="357"/>
      <c r="L163" s="131"/>
    </row>
    <row r="164" spans="1:12" s="99" customFormat="1" ht="15.75" customHeight="1">
      <c r="A164" s="183" t="s">
        <v>282</v>
      </c>
      <c r="B164" s="134"/>
      <c r="C164" s="134" t="s">
        <v>9</v>
      </c>
      <c r="D164" s="361"/>
      <c r="E164" s="362"/>
      <c r="F164" s="362"/>
      <c r="G164" s="362"/>
      <c r="H164" s="362"/>
      <c r="I164" s="362"/>
      <c r="J164" s="362"/>
      <c r="K164" s="363"/>
      <c r="L164" s="131"/>
    </row>
    <row r="165" spans="1:12" s="99" customFormat="1" ht="44.25" customHeight="1">
      <c r="A165" s="185"/>
      <c r="B165" s="83"/>
      <c r="C165" s="110" t="s">
        <v>289</v>
      </c>
      <c r="D165" s="179" t="s">
        <v>79</v>
      </c>
      <c r="E165" s="353" t="s">
        <v>290</v>
      </c>
      <c r="F165" s="353"/>
      <c r="G165" s="354">
        <v>100</v>
      </c>
      <c r="H165" s="354"/>
      <c r="I165" s="354">
        <v>100</v>
      </c>
      <c r="J165" s="354"/>
      <c r="K165" s="191">
        <f>I165-G165</f>
        <v>0</v>
      </c>
      <c r="L165" s="131"/>
    </row>
    <row r="166" spans="1:12" s="99" customFormat="1" ht="15.75" customHeight="1">
      <c r="A166" s="183"/>
      <c r="B166" s="133"/>
      <c r="C166" s="355" t="s">
        <v>214</v>
      </c>
      <c r="D166" s="356"/>
      <c r="E166" s="356"/>
      <c r="F166" s="356"/>
      <c r="G166" s="356"/>
      <c r="H166" s="356"/>
      <c r="I166" s="356"/>
      <c r="J166" s="356"/>
      <c r="K166" s="357"/>
      <c r="L166" s="131"/>
    </row>
    <row r="167" spans="1:12" s="99" customFormat="1" ht="15.75" customHeight="1">
      <c r="A167" s="122">
        <v>8</v>
      </c>
      <c r="B167" s="123"/>
      <c r="C167" s="123" t="s">
        <v>201</v>
      </c>
      <c r="D167" s="124"/>
      <c r="E167" s="377"/>
      <c r="F167" s="378"/>
      <c r="G167" s="377"/>
      <c r="H167" s="378"/>
      <c r="I167" s="377"/>
      <c r="J167" s="378"/>
      <c r="K167" s="124"/>
      <c r="L167" s="131"/>
    </row>
    <row r="168" spans="1:12" s="99" customFormat="1" ht="48" customHeight="1">
      <c r="A168" s="127"/>
      <c r="B168" s="128"/>
      <c r="C168" s="188" t="s">
        <v>294</v>
      </c>
      <c r="D168" s="129"/>
      <c r="E168" s="368"/>
      <c r="F168" s="369"/>
      <c r="G168" s="364"/>
      <c r="H168" s="365"/>
      <c r="I168" s="364"/>
      <c r="J168" s="365"/>
      <c r="K168" s="182"/>
      <c r="L168" s="131"/>
    </row>
    <row r="169" spans="1:12" s="99" customFormat="1" ht="15.75" customHeight="1">
      <c r="A169" s="183" t="s">
        <v>295</v>
      </c>
      <c r="B169" s="128"/>
      <c r="C169" s="128" t="s">
        <v>6</v>
      </c>
      <c r="D169" s="105"/>
      <c r="E169" s="181"/>
      <c r="F169" s="181"/>
      <c r="G169" s="370"/>
      <c r="H169" s="371"/>
      <c r="I169" s="371"/>
      <c r="J169" s="371"/>
      <c r="K169" s="372"/>
      <c r="L169" s="131"/>
    </row>
    <row r="170" spans="1:12" s="99" customFormat="1" ht="72" customHeight="1">
      <c r="A170" s="193"/>
      <c r="B170" s="83"/>
      <c r="C170" s="141" t="s">
        <v>284</v>
      </c>
      <c r="D170" s="179" t="s">
        <v>80</v>
      </c>
      <c r="E170" s="373" t="s">
        <v>213</v>
      </c>
      <c r="F170" s="374"/>
      <c r="G170" s="375" t="s">
        <v>47</v>
      </c>
      <c r="H170" s="376"/>
      <c r="I170" s="375" t="s">
        <v>47</v>
      </c>
      <c r="J170" s="376"/>
      <c r="K170" s="186" t="s">
        <v>47</v>
      </c>
      <c r="L170" s="131"/>
    </row>
    <row r="171" spans="1:12" s="99" customFormat="1" ht="15.75" customHeight="1">
      <c r="A171" s="132"/>
      <c r="B171" s="133"/>
      <c r="C171" s="355" t="s">
        <v>296</v>
      </c>
      <c r="D171" s="356"/>
      <c r="E171" s="356"/>
      <c r="F171" s="356"/>
      <c r="G171" s="356"/>
      <c r="H171" s="356"/>
      <c r="I171" s="356"/>
      <c r="J171" s="356"/>
      <c r="K171" s="357"/>
      <c r="L171" s="131"/>
    </row>
    <row r="172" spans="1:12" s="99" customFormat="1" ht="15.75" customHeight="1" thickBot="1">
      <c r="A172" s="185" t="s">
        <v>291</v>
      </c>
      <c r="B172" s="128"/>
      <c r="C172" s="128" t="s">
        <v>7</v>
      </c>
      <c r="D172" s="361"/>
      <c r="E172" s="362"/>
      <c r="F172" s="362"/>
      <c r="G172" s="362"/>
      <c r="H172" s="362"/>
      <c r="I172" s="362"/>
      <c r="J172" s="362"/>
      <c r="K172" s="363"/>
      <c r="L172" s="131"/>
    </row>
    <row r="173" spans="1:12" s="99" customFormat="1" ht="42.75" customHeight="1" thickBot="1">
      <c r="A173" s="183"/>
      <c r="B173" s="83"/>
      <c r="C173" s="192" t="s">
        <v>297</v>
      </c>
      <c r="D173" s="179" t="s">
        <v>48</v>
      </c>
      <c r="E173" s="353" t="s">
        <v>244</v>
      </c>
      <c r="F173" s="353"/>
      <c r="G173" s="375" t="s">
        <v>47</v>
      </c>
      <c r="H173" s="376"/>
      <c r="I173" s="375" t="s">
        <v>47</v>
      </c>
      <c r="J173" s="376"/>
      <c r="K173" s="186" t="s">
        <v>47</v>
      </c>
      <c r="L173" s="131"/>
    </row>
    <row r="174" spans="1:12" s="99" customFormat="1" ht="15.75" customHeight="1">
      <c r="A174" s="184"/>
      <c r="B174" s="133"/>
      <c r="C174" s="355" t="s">
        <v>296</v>
      </c>
      <c r="D174" s="356"/>
      <c r="E174" s="356"/>
      <c r="F174" s="356"/>
      <c r="G174" s="356"/>
      <c r="H174" s="356"/>
      <c r="I174" s="356"/>
      <c r="J174" s="356"/>
      <c r="K174" s="357"/>
      <c r="L174" s="131"/>
    </row>
    <row r="175" spans="1:12" s="99" customFormat="1" ht="15.75" customHeight="1">
      <c r="A175" s="183" t="s">
        <v>292</v>
      </c>
      <c r="B175" s="134"/>
      <c r="C175" s="134" t="s">
        <v>8</v>
      </c>
      <c r="D175" s="361"/>
      <c r="E175" s="362"/>
      <c r="F175" s="362"/>
      <c r="G175" s="362"/>
      <c r="H175" s="362"/>
      <c r="I175" s="362"/>
      <c r="J175" s="362"/>
      <c r="K175" s="363"/>
      <c r="L175" s="131"/>
    </row>
    <row r="176" spans="1:12" s="99" customFormat="1" ht="15.75" customHeight="1">
      <c r="A176" s="185"/>
      <c r="B176" s="83"/>
      <c r="C176" s="134" t="s">
        <v>298</v>
      </c>
      <c r="D176" s="179" t="s">
        <v>223</v>
      </c>
      <c r="E176" s="353" t="s">
        <v>244</v>
      </c>
      <c r="F176" s="353"/>
      <c r="G176" s="375" t="s">
        <v>47</v>
      </c>
      <c r="H176" s="376"/>
      <c r="I176" s="375" t="s">
        <v>47</v>
      </c>
      <c r="J176" s="376"/>
      <c r="K176" s="186" t="s">
        <v>47</v>
      </c>
      <c r="L176" s="131"/>
    </row>
    <row r="177" spans="1:12" s="99" customFormat="1" ht="15.75" customHeight="1">
      <c r="A177" s="184"/>
      <c r="B177" s="133"/>
      <c r="C177" s="355" t="s">
        <v>296</v>
      </c>
      <c r="D177" s="356"/>
      <c r="E177" s="356"/>
      <c r="F177" s="356"/>
      <c r="G177" s="356"/>
      <c r="H177" s="356"/>
      <c r="I177" s="356"/>
      <c r="J177" s="356"/>
      <c r="K177" s="357"/>
      <c r="L177" s="131"/>
    </row>
    <row r="178" spans="1:12" s="99" customFormat="1" ht="15.75" customHeight="1">
      <c r="A178" s="183" t="s">
        <v>293</v>
      </c>
      <c r="B178" s="134"/>
      <c r="C178" s="134" t="s">
        <v>9</v>
      </c>
      <c r="D178" s="361"/>
      <c r="E178" s="362"/>
      <c r="F178" s="362"/>
      <c r="G178" s="362"/>
      <c r="H178" s="362"/>
      <c r="I178" s="362"/>
      <c r="J178" s="362"/>
      <c r="K178" s="363"/>
      <c r="L178" s="131"/>
    </row>
    <row r="179" spans="1:12" s="99" customFormat="1" ht="57" customHeight="1">
      <c r="A179" s="185"/>
      <c r="B179" s="83"/>
      <c r="C179" s="134" t="s">
        <v>299</v>
      </c>
      <c r="D179" s="179" t="s">
        <v>79</v>
      </c>
      <c r="E179" s="353" t="s">
        <v>244</v>
      </c>
      <c r="F179" s="353"/>
      <c r="G179" s="375" t="s">
        <v>47</v>
      </c>
      <c r="H179" s="376"/>
      <c r="I179" s="375" t="s">
        <v>47</v>
      </c>
      <c r="J179" s="376"/>
      <c r="K179" s="186" t="s">
        <v>47</v>
      </c>
      <c r="L179" s="131"/>
    </row>
    <row r="180" spans="1:12" s="99" customFormat="1" ht="15.75" customHeight="1">
      <c r="A180" s="183"/>
      <c r="B180" s="133"/>
      <c r="C180" s="355" t="s">
        <v>296</v>
      </c>
      <c r="D180" s="356"/>
      <c r="E180" s="356"/>
      <c r="F180" s="356"/>
      <c r="G180" s="356"/>
      <c r="H180" s="356"/>
      <c r="I180" s="356"/>
      <c r="J180" s="356"/>
      <c r="K180" s="357"/>
      <c r="L180" s="131"/>
    </row>
    <row r="181" spans="1:12" s="99" customFormat="1" ht="15.75" customHeight="1">
      <c r="A181" s="122">
        <v>9</v>
      </c>
      <c r="B181" s="123"/>
      <c r="C181" s="123" t="s">
        <v>203</v>
      </c>
      <c r="D181" s="124"/>
      <c r="E181" s="377"/>
      <c r="F181" s="378"/>
      <c r="G181" s="377"/>
      <c r="H181" s="378"/>
      <c r="I181" s="377"/>
      <c r="J181" s="378"/>
      <c r="K181" s="124"/>
      <c r="L181" s="131"/>
    </row>
    <row r="182" spans="1:12" s="99" customFormat="1" ht="15.75" customHeight="1">
      <c r="A182" s="127"/>
      <c r="B182" s="128"/>
      <c r="C182" s="188" t="s">
        <v>301</v>
      </c>
      <c r="D182" s="129"/>
      <c r="E182" s="368"/>
      <c r="F182" s="369"/>
      <c r="G182" s="364"/>
      <c r="H182" s="365"/>
      <c r="I182" s="364"/>
      <c r="J182" s="365"/>
      <c r="K182" s="182"/>
      <c r="L182" s="131"/>
    </row>
    <row r="183" spans="1:12" s="99" customFormat="1" ht="15.75" customHeight="1">
      <c r="A183" s="183" t="s">
        <v>300</v>
      </c>
      <c r="B183" s="128"/>
      <c r="C183" s="128" t="s">
        <v>6</v>
      </c>
      <c r="D183" s="105"/>
      <c r="E183" s="181"/>
      <c r="F183" s="181"/>
      <c r="G183" s="370"/>
      <c r="H183" s="371"/>
      <c r="I183" s="371"/>
      <c r="J183" s="371"/>
      <c r="K183" s="372"/>
      <c r="L183" s="131"/>
    </row>
    <row r="184" spans="1:12" s="99" customFormat="1" ht="73.5" customHeight="1">
      <c r="A184" s="193"/>
      <c r="B184" s="83"/>
      <c r="C184" s="141" t="s">
        <v>284</v>
      </c>
      <c r="D184" s="179" t="s">
        <v>80</v>
      </c>
      <c r="E184" s="373" t="s">
        <v>213</v>
      </c>
      <c r="F184" s="374"/>
      <c r="G184" s="375">
        <v>0.1</v>
      </c>
      <c r="H184" s="376"/>
      <c r="I184" s="375">
        <v>0.1</v>
      </c>
      <c r="J184" s="376"/>
      <c r="K184" s="186">
        <f>I184-G184</f>
        <v>0</v>
      </c>
      <c r="L184" s="131"/>
    </row>
    <row r="185" spans="1:12" s="99" customFormat="1" ht="15.75" customHeight="1">
      <c r="A185" s="132"/>
      <c r="B185" s="133"/>
      <c r="C185" s="355" t="s">
        <v>214</v>
      </c>
      <c r="D185" s="356"/>
      <c r="E185" s="356"/>
      <c r="F185" s="356"/>
      <c r="G185" s="356"/>
      <c r="H185" s="356"/>
      <c r="I185" s="356"/>
      <c r="J185" s="356"/>
      <c r="K185" s="357"/>
      <c r="L185" s="131"/>
    </row>
    <row r="186" spans="1:12" s="99" customFormat="1" ht="15.75" customHeight="1">
      <c r="A186" s="183" t="s">
        <v>302</v>
      </c>
      <c r="B186" s="134"/>
      <c r="C186" s="134" t="s">
        <v>9</v>
      </c>
      <c r="D186" s="361"/>
      <c r="E186" s="362"/>
      <c r="F186" s="362"/>
      <c r="G186" s="362"/>
      <c r="H186" s="362"/>
      <c r="I186" s="362"/>
      <c r="J186" s="362"/>
      <c r="K186" s="363"/>
      <c r="L186" s="131"/>
    </row>
    <row r="187" spans="1:12" s="99" customFormat="1" ht="31.5" customHeight="1">
      <c r="A187" s="185"/>
      <c r="B187" s="83"/>
      <c r="C187" s="110" t="s">
        <v>303</v>
      </c>
      <c r="D187" s="179" t="s">
        <v>79</v>
      </c>
      <c r="E187" s="353"/>
      <c r="F187" s="353"/>
      <c r="G187" s="354">
        <v>100</v>
      </c>
      <c r="H187" s="354"/>
      <c r="I187" s="354">
        <v>100</v>
      </c>
      <c r="J187" s="354"/>
      <c r="K187" s="191">
        <f>I187-G187</f>
        <v>0</v>
      </c>
      <c r="L187" s="131"/>
    </row>
    <row r="188" spans="1:12" s="99" customFormat="1" ht="15.75" customHeight="1">
      <c r="A188" s="183"/>
      <c r="B188" s="133"/>
      <c r="C188" s="355" t="s">
        <v>214</v>
      </c>
      <c r="D188" s="356"/>
      <c r="E188" s="356"/>
      <c r="F188" s="356"/>
      <c r="G188" s="356"/>
      <c r="H188" s="356"/>
      <c r="I188" s="356"/>
      <c r="J188" s="356"/>
      <c r="K188" s="357"/>
      <c r="L188" s="131"/>
    </row>
    <row r="189" spans="1:12" s="99" customFormat="1" ht="13.5" customHeight="1">
      <c r="A189" s="122">
        <v>10</v>
      </c>
      <c r="B189" s="123"/>
      <c r="C189" s="123" t="s">
        <v>205</v>
      </c>
      <c r="D189" s="124"/>
      <c r="E189" s="377"/>
      <c r="F189" s="378"/>
      <c r="G189" s="377"/>
      <c r="H189" s="378"/>
      <c r="I189" s="377"/>
      <c r="J189" s="378"/>
      <c r="K189" s="124"/>
      <c r="L189" s="131"/>
    </row>
    <row r="190" spans="1:12" s="99" customFormat="1" ht="36" customHeight="1">
      <c r="A190" s="127"/>
      <c r="B190" s="128"/>
      <c r="C190" s="188" t="s">
        <v>206</v>
      </c>
      <c r="D190" s="129"/>
      <c r="E190" s="368"/>
      <c r="F190" s="369"/>
      <c r="G190" s="364"/>
      <c r="H190" s="365"/>
      <c r="I190" s="364"/>
      <c r="J190" s="365"/>
      <c r="K190" s="182"/>
      <c r="L190" s="131"/>
    </row>
    <row r="191" spans="1:12" s="99" customFormat="1" ht="15.75" customHeight="1">
      <c r="A191" s="183" t="s">
        <v>304</v>
      </c>
      <c r="B191" s="128"/>
      <c r="C191" s="128" t="s">
        <v>6</v>
      </c>
      <c r="D191" s="105"/>
      <c r="E191" s="181"/>
      <c r="F191" s="181"/>
      <c r="G191" s="370"/>
      <c r="H191" s="371"/>
      <c r="I191" s="371"/>
      <c r="J191" s="371"/>
      <c r="K191" s="372"/>
      <c r="L191" s="131"/>
    </row>
    <row r="192" spans="1:12" s="99" customFormat="1" ht="69.75" customHeight="1">
      <c r="A192" s="127"/>
      <c r="B192" s="83"/>
      <c r="C192" s="141" t="s">
        <v>284</v>
      </c>
      <c r="D192" s="179" t="s">
        <v>80</v>
      </c>
      <c r="E192" s="373" t="s">
        <v>213</v>
      </c>
      <c r="F192" s="374"/>
      <c r="G192" s="375">
        <v>4.2</v>
      </c>
      <c r="H192" s="376"/>
      <c r="I192" s="375">
        <v>4.2</v>
      </c>
      <c r="J192" s="376"/>
      <c r="K192" s="186">
        <f>I192-G192</f>
        <v>0</v>
      </c>
      <c r="L192" s="131"/>
    </row>
    <row r="193" spans="1:12" s="99" customFormat="1" ht="15.75" customHeight="1">
      <c r="A193" s="132"/>
      <c r="B193" s="133"/>
      <c r="C193" s="355" t="s">
        <v>214</v>
      </c>
      <c r="D193" s="356"/>
      <c r="E193" s="356"/>
      <c r="F193" s="356"/>
      <c r="G193" s="356"/>
      <c r="H193" s="356"/>
      <c r="I193" s="356"/>
      <c r="J193" s="356"/>
      <c r="K193" s="357"/>
      <c r="L193" s="131"/>
    </row>
    <row r="194" spans="1:12" s="99" customFormat="1" ht="15.75" customHeight="1" thickBot="1">
      <c r="A194" s="185" t="s">
        <v>280</v>
      </c>
      <c r="B194" s="128"/>
      <c r="C194" s="128" t="s">
        <v>7</v>
      </c>
      <c r="D194" s="361"/>
      <c r="E194" s="362"/>
      <c r="F194" s="362"/>
      <c r="G194" s="362"/>
      <c r="H194" s="362"/>
      <c r="I194" s="362"/>
      <c r="J194" s="362"/>
      <c r="K194" s="363"/>
      <c r="L194" s="131"/>
    </row>
    <row r="195" spans="1:12" s="99" customFormat="1" ht="31.5" customHeight="1" thickBot="1">
      <c r="A195" s="183"/>
      <c r="B195" s="83"/>
      <c r="C195" s="192" t="s">
        <v>305</v>
      </c>
      <c r="D195" s="179" t="s">
        <v>306</v>
      </c>
      <c r="E195" s="353"/>
      <c r="F195" s="353"/>
      <c r="G195" s="366">
        <v>2</v>
      </c>
      <c r="H195" s="367"/>
      <c r="I195" s="366">
        <v>2</v>
      </c>
      <c r="J195" s="367"/>
      <c r="K195" s="186">
        <f>I195-G195</f>
        <v>0</v>
      </c>
      <c r="L195" s="131"/>
    </row>
    <row r="196" spans="1:12" s="99" customFormat="1" ht="15.75" customHeight="1">
      <c r="A196" s="184"/>
      <c r="B196" s="133"/>
      <c r="C196" s="355" t="s">
        <v>214</v>
      </c>
      <c r="D196" s="356"/>
      <c r="E196" s="356"/>
      <c r="F196" s="356"/>
      <c r="G196" s="356"/>
      <c r="H196" s="356"/>
      <c r="I196" s="356"/>
      <c r="J196" s="356"/>
      <c r="K196" s="357"/>
      <c r="L196" s="131"/>
    </row>
    <row r="197" spans="1:12" s="99" customFormat="1" ht="15.75" customHeight="1">
      <c r="A197" s="183" t="s">
        <v>281</v>
      </c>
      <c r="B197" s="134"/>
      <c r="C197" s="134" t="s">
        <v>8</v>
      </c>
      <c r="D197" s="361"/>
      <c r="E197" s="362"/>
      <c r="F197" s="362"/>
      <c r="G197" s="362"/>
      <c r="H197" s="362"/>
      <c r="I197" s="362"/>
      <c r="J197" s="362"/>
      <c r="K197" s="363"/>
      <c r="L197" s="131"/>
    </row>
    <row r="198" spans="1:12" s="99" customFormat="1" ht="30" customHeight="1">
      <c r="A198" s="185"/>
      <c r="B198" s="83"/>
      <c r="C198" s="134" t="s">
        <v>307</v>
      </c>
      <c r="D198" s="179" t="s">
        <v>80</v>
      </c>
      <c r="E198" s="353" t="s">
        <v>244</v>
      </c>
      <c r="F198" s="353"/>
      <c r="G198" s="364">
        <v>2.1</v>
      </c>
      <c r="H198" s="365"/>
      <c r="I198" s="364">
        <v>2.1</v>
      </c>
      <c r="J198" s="365"/>
      <c r="K198" s="191">
        <f>I198-G198</f>
        <v>0</v>
      </c>
      <c r="L198" s="131"/>
    </row>
    <row r="199" spans="1:12" s="99" customFormat="1" ht="15.75" customHeight="1">
      <c r="A199" s="184"/>
      <c r="B199" s="133"/>
      <c r="C199" s="355" t="s">
        <v>214</v>
      </c>
      <c r="D199" s="356"/>
      <c r="E199" s="356"/>
      <c r="F199" s="356"/>
      <c r="G199" s="356"/>
      <c r="H199" s="356"/>
      <c r="I199" s="356"/>
      <c r="J199" s="356"/>
      <c r="K199" s="357"/>
      <c r="L199" s="131"/>
    </row>
    <row r="200" spans="1:12" s="99" customFormat="1" ht="15.75" customHeight="1">
      <c r="A200" s="183" t="s">
        <v>282</v>
      </c>
      <c r="B200" s="134"/>
      <c r="C200" s="134" t="s">
        <v>9</v>
      </c>
      <c r="D200" s="361"/>
      <c r="E200" s="362"/>
      <c r="F200" s="362"/>
      <c r="G200" s="362"/>
      <c r="H200" s="362"/>
      <c r="I200" s="362"/>
      <c r="J200" s="362"/>
      <c r="K200" s="363"/>
      <c r="L200" s="131"/>
    </row>
    <row r="201" spans="1:12" s="99" customFormat="1" ht="15.75" customHeight="1">
      <c r="A201" s="185"/>
      <c r="B201" s="83"/>
      <c r="C201" s="110" t="s">
        <v>308</v>
      </c>
      <c r="D201" s="179" t="s">
        <v>79</v>
      </c>
      <c r="E201" s="353"/>
      <c r="F201" s="353"/>
      <c r="G201" s="354">
        <v>100</v>
      </c>
      <c r="H201" s="354"/>
      <c r="I201" s="354">
        <v>100</v>
      </c>
      <c r="J201" s="354"/>
      <c r="K201" s="191">
        <f>I201-G201</f>
        <v>0</v>
      </c>
      <c r="L201" s="131"/>
    </row>
    <row r="202" spans="1:12" s="99" customFormat="1" ht="15.75" customHeight="1">
      <c r="A202" s="183"/>
      <c r="B202" s="133"/>
      <c r="C202" s="355" t="s">
        <v>214</v>
      </c>
      <c r="D202" s="356"/>
      <c r="E202" s="356"/>
      <c r="F202" s="356"/>
      <c r="G202" s="356"/>
      <c r="H202" s="356"/>
      <c r="I202" s="356"/>
      <c r="J202" s="356"/>
      <c r="K202" s="357"/>
      <c r="L202" s="131"/>
    </row>
    <row r="203" spans="1:12" s="99" customFormat="1" ht="93" customHeight="1">
      <c r="A203" s="358" t="s">
        <v>309</v>
      </c>
      <c r="B203" s="359"/>
      <c r="C203" s="359"/>
      <c r="D203" s="359"/>
      <c r="E203" s="359"/>
      <c r="F203" s="359"/>
      <c r="G203" s="359"/>
      <c r="H203" s="359"/>
      <c r="I203" s="359"/>
      <c r="J203" s="359"/>
      <c r="K203" s="360"/>
      <c r="L203" s="131"/>
    </row>
    <row r="204" spans="1:12" s="99" customFormat="1" ht="16.5" customHeight="1">
      <c r="A204" s="120"/>
      <c r="L204" s="131"/>
    </row>
    <row r="205" spans="1:2" s="86" customFormat="1" ht="18">
      <c r="A205" s="89" t="s">
        <v>30</v>
      </c>
      <c r="B205" s="86" t="s">
        <v>153</v>
      </c>
    </row>
    <row r="206" spans="1:15" s="99" customFormat="1" ht="15">
      <c r="A206" s="380"/>
      <c r="B206" s="380"/>
      <c r="C206" s="380"/>
      <c r="D206" s="380"/>
      <c r="E206" s="380"/>
      <c r="F206" s="380"/>
      <c r="G206" s="380"/>
      <c r="H206" s="380"/>
      <c r="I206" s="380"/>
      <c r="J206" s="380"/>
      <c r="K206" s="380"/>
      <c r="L206" s="380"/>
      <c r="M206" s="380"/>
      <c r="O206" s="99" t="s">
        <v>4</v>
      </c>
    </row>
    <row r="207" spans="1:15" s="138" customFormat="1" ht="12.75" customHeight="1">
      <c r="A207" s="386" t="s">
        <v>10</v>
      </c>
      <c r="B207" s="382" t="s">
        <v>63</v>
      </c>
      <c r="C207" s="382" t="s">
        <v>11</v>
      </c>
      <c r="D207" s="387" t="s">
        <v>42</v>
      </c>
      <c r="E207" s="388"/>
      <c r="F207" s="389"/>
      <c r="G207" s="387" t="s">
        <v>154</v>
      </c>
      <c r="H207" s="388"/>
      <c r="I207" s="389"/>
      <c r="J207" s="387" t="s">
        <v>155</v>
      </c>
      <c r="K207" s="388"/>
      <c r="L207" s="389"/>
      <c r="M207" s="387" t="s">
        <v>156</v>
      </c>
      <c r="N207" s="388"/>
      <c r="O207" s="389"/>
    </row>
    <row r="208" spans="1:15" s="138" customFormat="1" ht="15.75" customHeight="1">
      <c r="A208" s="386"/>
      <c r="B208" s="383"/>
      <c r="C208" s="383"/>
      <c r="D208" s="390"/>
      <c r="E208" s="391"/>
      <c r="F208" s="392"/>
      <c r="G208" s="390"/>
      <c r="H208" s="391"/>
      <c r="I208" s="392"/>
      <c r="J208" s="390"/>
      <c r="K208" s="391"/>
      <c r="L208" s="392"/>
      <c r="M208" s="390"/>
      <c r="N208" s="391"/>
      <c r="O208" s="392"/>
    </row>
    <row r="209" spans="1:15" s="138" customFormat="1" ht="15" customHeight="1">
      <c r="A209" s="386"/>
      <c r="B209" s="383"/>
      <c r="C209" s="383"/>
      <c r="D209" s="139" t="s">
        <v>15</v>
      </c>
      <c r="E209" s="139" t="s">
        <v>16</v>
      </c>
      <c r="F209" s="140" t="s">
        <v>5</v>
      </c>
      <c r="G209" s="134" t="s">
        <v>15</v>
      </c>
      <c r="H209" s="134" t="s">
        <v>16</v>
      </c>
      <c r="I209" s="141" t="s">
        <v>5</v>
      </c>
      <c r="J209" s="134" t="s">
        <v>15</v>
      </c>
      <c r="K209" s="134" t="s">
        <v>16</v>
      </c>
      <c r="L209" s="141" t="s">
        <v>5</v>
      </c>
      <c r="M209" s="134" t="s">
        <v>15</v>
      </c>
      <c r="N209" s="134" t="s">
        <v>16</v>
      </c>
      <c r="O209" s="141" t="s">
        <v>5</v>
      </c>
    </row>
    <row r="210" spans="1:15" s="143" customFormat="1" ht="13.5">
      <c r="A210" s="129">
        <v>1</v>
      </c>
      <c r="B210" s="129">
        <v>2</v>
      </c>
      <c r="C210" s="129">
        <v>3</v>
      </c>
      <c r="D210" s="129">
        <v>4</v>
      </c>
      <c r="E210" s="129">
        <v>5</v>
      </c>
      <c r="F210" s="129">
        <v>6</v>
      </c>
      <c r="G210" s="129">
        <v>7</v>
      </c>
      <c r="H210" s="129">
        <v>8</v>
      </c>
      <c r="I210" s="129">
        <v>9</v>
      </c>
      <c r="J210" s="129">
        <v>10</v>
      </c>
      <c r="K210" s="129">
        <v>11</v>
      </c>
      <c r="L210" s="129">
        <v>12</v>
      </c>
      <c r="M210" s="129">
        <v>13</v>
      </c>
      <c r="N210" s="142">
        <v>14</v>
      </c>
      <c r="O210" s="142">
        <v>15</v>
      </c>
    </row>
    <row r="211" spans="1:15" s="143" customFormat="1" ht="13.5">
      <c r="A211" s="129"/>
      <c r="B211" s="129"/>
      <c r="C211" s="129" t="s">
        <v>68</v>
      </c>
      <c r="D211" s="129"/>
      <c r="E211" s="129"/>
      <c r="F211" s="129"/>
      <c r="G211" s="129"/>
      <c r="H211" s="129"/>
      <c r="I211" s="129"/>
      <c r="J211" s="129"/>
      <c r="K211" s="129"/>
      <c r="L211" s="129"/>
      <c r="M211" s="135"/>
      <c r="N211" s="136"/>
      <c r="O211" s="142"/>
    </row>
    <row r="212" spans="1:15" s="138" customFormat="1" ht="13.5">
      <c r="A212" s="144"/>
      <c r="B212" s="145"/>
      <c r="C212" s="145" t="s">
        <v>69</v>
      </c>
      <c r="D212" s="129" t="s">
        <v>47</v>
      </c>
      <c r="E212" s="129" t="s">
        <v>47</v>
      </c>
      <c r="F212" s="129" t="s">
        <v>47</v>
      </c>
      <c r="G212" s="129" t="s">
        <v>47</v>
      </c>
      <c r="H212" s="129" t="s">
        <v>47</v>
      </c>
      <c r="I212" s="129" t="s">
        <v>47</v>
      </c>
      <c r="J212" s="129" t="s">
        <v>47</v>
      </c>
      <c r="K212" s="129" t="s">
        <v>47</v>
      </c>
      <c r="L212" s="129" t="s">
        <v>47</v>
      </c>
      <c r="M212" s="129" t="s">
        <v>47</v>
      </c>
      <c r="N212" s="129" t="s">
        <v>47</v>
      </c>
      <c r="O212" s="146"/>
    </row>
    <row r="213" spans="1:15" s="138" customFormat="1" ht="13.5">
      <c r="A213" s="144"/>
      <c r="B213" s="147"/>
      <c r="C213" s="147" t="s">
        <v>43</v>
      </c>
      <c r="D213" s="129" t="s">
        <v>47</v>
      </c>
      <c r="E213" s="129" t="s">
        <v>47</v>
      </c>
      <c r="F213" s="129" t="s">
        <v>47</v>
      </c>
      <c r="G213" s="129" t="s">
        <v>47</v>
      </c>
      <c r="H213" s="129" t="s">
        <v>47</v>
      </c>
      <c r="I213" s="129" t="s">
        <v>47</v>
      </c>
      <c r="J213" s="129" t="s">
        <v>47</v>
      </c>
      <c r="K213" s="129" t="s">
        <v>47</v>
      </c>
      <c r="L213" s="129" t="s">
        <v>47</v>
      </c>
      <c r="M213" s="129" t="s">
        <v>47</v>
      </c>
      <c r="N213" s="129" t="s">
        <v>47</v>
      </c>
      <c r="O213" s="146"/>
    </row>
    <row r="214" spans="1:15" s="138" customFormat="1" ht="13.5">
      <c r="A214" s="137"/>
      <c r="B214" s="147"/>
      <c r="C214" s="147" t="s">
        <v>13</v>
      </c>
      <c r="D214" s="129" t="s">
        <v>45</v>
      </c>
      <c r="E214" s="129" t="s">
        <v>47</v>
      </c>
      <c r="F214" s="129" t="s">
        <v>47</v>
      </c>
      <c r="G214" s="129" t="s">
        <v>45</v>
      </c>
      <c r="H214" s="129" t="s">
        <v>47</v>
      </c>
      <c r="I214" s="129" t="s">
        <v>47</v>
      </c>
      <c r="J214" s="129" t="s">
        <v>45</v>
      </c>
      <c r="K214" s="129" t="s">
        <v>47</v>
      </c>
      <c r="L214" s="129" t="s">
        <v>47</v>
      </c>
      <c r="M214" s="129" t="s">
        <v>47</v>
      </c>
      <c r="N214" s="129" t="s">
        <v>47</v>
      </c>
      <c r="O214" s="146"/>
    </row>
    <row r="215" spans="1:15" s="138" customFormat="1" ht="13.5">
      <c r="A215" s="137"/>
      <c r="B215" s="147"/>
      <c r="C215" s="147" t="s">
        <v>41</v>
      </c>
      <c r="D215" s="129" t="s">
        <v>47</v>
      </c>
      <c r="E215" s="129" t="s">
        <v>47</v>
      </c>
      <c r="F215" s="129" t="s">
        <v>47</v>
      </c>
      <c r="G215" s="129" t="s">
        <v>47</v>
      </c>
      <c r="H215" s="129" t="s">
        <v>47</v>
      </c>
      <c r="I215" s="129" t="s">
        <v>47</v>
      </c>
      <c r="J215" s="129" t="s">
        <v>47</v>
      </c>
      <c r="K215" s="129" t="s">
        <v>47</v>
      </c>
      <c r="L215" s="129" t="s">
        <v>47</v>
      </c>
      <c r="M215" s="129" t="s">
        <v>47</v>
      </c>
      <c r="N215" s="129" t="s">
        <v>47</v>
      </c>
      <c r="O215" s="146"/>
    </row>
    <row r="216" spans="1:15" s="138" customFormat="1" ht="15" customHeight="1">
      <c r="A216" s="137"/>
      <c r="B216" s="148"/>
      <c r="C216" s="355" t="s">
        <v>77</v>
      </c>
      <c r="D216" s="356"/>
      <c r="E216" s="356"/>
      <c r="F216" s="356"/>
      <c r="G216" s="356"/>
      <c r="H216" s="356"/>
      <c r="I216" s="356"/>
      <c r="J216" s="356"/>
      <c r="K216" s="356"/>
      <c r="L216" s="356"/>
      <c r="M216" s="356"/>
      <c r="N216" s="356"/>
      <c r="O216" s="357"/>
    </row>
    <row r="217" spans="1:15" s="138" customFormat="1" ht="13.5">
      <c r="A217" s="137"/>
      <c r="B217" s="145"/>
      <c r="C217" s="145" t="s">
        <v>70</v>
      </c>
      <c r="D217" s="129" t="s">
        <v>47</v>
      </c>
      <c r="E217" s="129" t="s">
        <v>47</v>
      </c>
      <c r="F217" s="129" t="s">
        <v>47</v>
      </c>
      <c r="G217" s="129" t="s">
        <v>47</v>
      </c>
      <c r="H217" s="129" t="s">
        <v>47</v>
      </c>
      <c r="I217" s="129" t="s">
        <v>47</v>
      </c>
      <c r="J217" s="129" t="s">
        <v>47</v>
      </c>
      <c r="K217" s="129" t="s">
        <v>47</v>
      </c>
      <c r="L217" s="129" t="s">
        <v>47</v>
      </c>
      <c r="M217" s="129" t="s">
        <v>47</v>
      </c>
      <c r="N217" s="129" t="s">
        <v>47</v>
      </c>
      <c r="O217" s="146"/>
    </row>
    <row r="218" spans="1:15" s="138" customFormat="1" ht="13.5">
      <c r="A218" s="137"/>
      <c r="B218" s="147"/>
      <c r="C218" s="147" t="s">
        <v>41</v>
      </c>
      <c r="D218" s="129" t="s">
        <v>47</v>
      </c>
      <c r="E218" s="129" t="s">
        <v>47</v>
      </c>
      <c r="F218" s="129" t="s">
        <v>47</v>
      </c>
      <c r="G218" s="129" t="s">
        <v>47</v>
      </c>
      <c r="H218" s="129" t="s">
        <v>47</v>
      </c>
      <c r="I218" s="129" t="s">
        <v>47</v>
      </c>
      <c r="J218" s="129" t="s">
        <v>47</v>
      </c>
      <c r="K218" s="129" t="s">
        <v>47</v>
      </c>
      <c r="L218" s="129" t="s">
        <v>47</v>
      </c>
      <c r="M218" s="129" t="s">
        <v>47</v>
      </c>
      <c r="N218" s="129" t="s">
        <v>47</v>
      </c>
      <c r="O218" s="146"/>
    </row>
    <row r="219" spans="1:15" s="138" customFormat="1" ht="13.5">
      <c r="A219" s="137"/>
      <c r="B219" s="147"/>
      <c r="C219" s="147" t="s">
        <v>44</v>
      </c>
      <c r="D219" s="129" t="s">
        <v>47</v>
      </c>
      <c r="E219" s="129" t="s">
        <v>47</v>
      </c>
      <c r="F219" s="129" t="s">
        <v>47</v>
      </c>
      <c r="G219" s="129" t="s">
        <v>47</v>
      </c>
      <c r="H219" s="129" t="s">
        <v>47</v>
      </c>
      <c r="I219" s="129" t="s">
        <v>47</v>
      </c>
      <c r="J219" s="129" t="s">
        <v>47</v>
      </c>
      <c r="K219" s="129" t="s">
        <v>47</v>
      </c>
      <c r="L219" s="129" t="s">
        <v>47</v>
      </c>
      <c r="M219" s="129" t="s">
        <v>47</v>
      </c>
      <c r="N219" s="129" t="s">
        <v>47</v>
      </c>
      <c r="O219" s="146"/>
    </row>
    <row r="221" spans="1:14" s="99" customFormat="1" ht="18">
      <c r="A221" s="149"/>
      <c r="B221" s="379" t="s">
        <v>157</v>
      </c>
      <c r="C221" s="379"/>
      <c r="D221" s="379"/>
      <c r="E221" s="379"/>
      <c r="F221" s="379"/>
      <c r="G221" s="379"/>
      <c r="H221" s="379"/>
      <c r="I221" s="379"/>
      <c r="J221" s="379"/>
      <c r="K221" s="379"/>
      <c r="L221" s="379"/>
      <c r="M221" s="379"/>
      <c r="N221" s="379"/>
    </row>
    <row r="222" spans="1:14" s="99" customFormat="1" ht="18">
      <c r="A222" s="149"/>
      <c r="B222" s="379" t="s">
        <v>158</v>
      </c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  <c r="M222" s="379"/>
      <c r="N222" s="379"/>
    </row>
    <row r="223" spans="1:14" s="99" customFormat="1" ht="18">
      <c r="A223" s="149"/>
      <c r="B223" s="379" t="s">
        <v>159</v>
      </c>
      <c r="C223" s="379"/>
      <c r="D223" s="379"/>
      <c r="E223" s="379"/>
      <c r="F223" s="379"/>
      <c r="G223" s="379"/>
      <c r="H223" s="379"/>
      <c r="I223" s="379"/>
      <c r="J223" s="379"/>
      <c r="K223" s="379"/>
      <c r="L223" s="379"/>
      <c r="M223" s="379"/>
      <c r="N223" s="379"/>
    </row>
    <row r="224" spans="1:14" s="99" customFormat="1" ht="18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1:14" s="99" customFormat="1" ht="18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</row>
    <row r="226" spans="1:10" s="86" customFormat="1" ht="18">
      <c r="A226" s="381" t="s">
        <v>51</v>
      </c>
      <c r="B226" s="381"/>
      <c r="C226" s="381"/>
      <c r="D226" s="381"/>
      <c r="E226" s="381"/>
      <c r="G226" s="150"/>
      <c r="I226" s="385" t="s">
        <v>311</v>
      </c>
      <c r="J226" s="385"/>
    </row>
    <row r="227" spans="1:10" ht="18">
      <c r="A227" s="381" t="s">
        <v>310</v>
      </c>
      <c r="B227" s="381"/>
      <c r="C227" s="381"/>
      <c r="D227" s="381"/>
      <c r="G227" s="151" t="s">
        <v>31</v>
      </c>
      <c r="I227" s="384" t="s">
        <v>32</v>
      </c>
      <c r="J227" s="384"/>
    </row>
    <row r="228" spans="1:10" ht="18">
      <c r="A228" s="98"/>
      <c r="B228" s="98"/>
      <c r="C228" s="98"/>
      <c r="D228" s="98"/>
      <c r="G228" s="151"/>
      <c r="I228" s="152"/>
      <c r="J228" s="152"/>
    </row>
    <row r="229" spans="1:7" ht="18">
      <c r="A229" s="89"/>
      <c r="G229" s="87"/>
    </row>
    <row r="230" spans="1:10" ht="18">
      <c r="A230" s="393" t="s">
        <v>312</v>
      </c>
      <c r="B230" s="381"/>
      <c r="C230" s="381"/>
      <c r="D230" s="381"/>
      <c r="G230" s="153"/>
      <c r="I230" s="385" t="s">
        <v>313</v>
      </c>
      <c r="J230" s="385"/>
    </row>
    <row r="231" spans="1:10" ht="18">
      <c r="A231" s="381"/>
      <c r="B231" s="381"/>
      <c r="C231" s="381"/>
      <c r="D231" s="381"/>
      <c r="G231" s="151" t="s">
        <v>31</v>
      </c>
      <c r="I231" s="384" t="s">
        <v>32</v>
      </c>
      <c r="J231" s="384"/>
    </row>
  </sheetData>
  <sheetProtection/>
  <mergeCells count="332">
    <mergeCell ref="C149:K149"/>
    <mergeCell ref="D150:K150"/>
    <mergeCell ref="E151:F151"/>
    <mergeCell ref="G151:H151"/>
    <mergeCell ref="I151:J151"/>
    <mergeCell ref="C152:K152"/>
    <mergeCell ref="E145:F145"/>
    <mergeCell ref="G145:H145"/>
    <mergeCell ref="I145:J145"/>
    <mergeCell ref="C146:K146"/>
    <mergeCell ref="D147:K147"/>
    <mergeCell ref="E148:F148"/>
    <mergeCell ref="G148:H148"/>
    <mergeCell ref="I148:J148"/>
    <mergeCell ref="G141:K141"/>
    <mergeCell ref="E142:F142"/>
    <mergeCell ref="G142:H142"/>
    <mergeCell ref="I142:J142"/>
    <mergeCell ref="C143:K143"/>
    <mergeCell ref="D144:K144"/>
    <mergeCell ref="E139:F139"/>
    <mergeCell ref="G139:H139"/>
    <mergeCell ref="I139:J139"/>
    <mergeCell ref="E140:F140"/>
    <mergeCell ref="G140:H140"/>
    <mergeCell ref="I140:J140"/>
    <mergeCell ref="C135:K135"/>
    <mergeCell ref="D136:K136"/>
    <mergeCell ref="E137:F137"/>
    <mergeCell ref="G137:H137"/>
    <mergeCell ref="I137:J137"/>
    <mergeCell ref="C138:K138"/>
    <mergeCell ref="E131:F131"/>
    <mergeCell ref="G131:H131"/>
    <mergeCell ref="I131:J131"/>
    <mergeCell ref="C132:K132"/>
    <mergeCell ref="D133:K133"/>
    <mergeCell ref="E134:F134"/>
    <mergeCell ref="G134:H134"/>
    <mergeCell ref="I134:J134"/>
    <mergeCell ref="G127:K127"/>
    <mergeCell ref="E128:F128"/>
    <mergeCell ref="G128:H128"/>
    <mergeCell ref="I128:J128"/>
    <mergeCell ref="C129:K129"/>
    <mergeCell ref="D130:K130"/>
    <mergeCell ref="E125:F125"/>
    <mergeCell ref="G125:H125"/>
    <mergeCell ref="I125:J125"/>
    <mergeCell ref="E126:F126"/>
    <mergeCell ref="G126:H126"/>
    <mergeCell ref="I126:J126"/>
    <mergeCell ref="C121:K121"/>
    <mergeCell ref="D122:K122"/>
    <mergeCell ref="E123:F123"/>
    <mergeCell ref="G123:H123"/>
    <mergeCell ref="I123:J123"/>
    <mergeCell ref="C124:K124"/>
    <mergeCell ref="E117:F117"/>
    <mergeCell ref="G117:H117"/>
    <mergeCell ref="I117:J117"/>
    <mergeCell ref="C118:K118"/>
    <mergeCell ref="D119:K119"/>
    <mergeCell ref="E120:F120"/>
    <mergeCell ref="G120:H120"/>
    <mergeCell ref="I120:J120"/>
    <mergeCell ref="G113:K113"/>
    <mergeCell ref="E114:F114"/>
    <mergeCell ref="G114:H114"/>
    <mergeCell ref="I114:J114"/>
    <mergeCell ref="C115:K115"/>
    <mergeCell ref="D116:K116"/>
    <mergeCell ref="E111:F111"/>
    <mergeCell ref="G111:H111"/>
    <mergeCell ref="I111:J111"/>
    <mergeCell ref="E112:F112"/>
    <mergeCell ref="G112:H112"/>
    <mergeCell ref="I112:J112"/>
    <mergeCell ref="C107:K107"/>
    <mergeCell ref="D108:K108"/>
    <mergeCell ref="E109:F109"/>
    <mergeCell ref="G109:H109"/>
    <mergeCell ref="I109:J109"/>
    <mergeCell ref="C110:K110"/>
    <mergeCell ref="E103:F103"/>
    <mergeCell ref="G103:H103"/>
    <mergeCell ref="I103:J103"/>
    <mergeCell ref="C104:K104"/>
    <mergeCell ref="D105:K105"/>
    <mergeCell ref="E106:F106"/>
    <mergeCell ref="G106:H106"/>
    <mergeCell ref="I106:J106"/>
    <mergeCell ref="G99:K99"/>
    <mergeCell ref="E100:F100"/>
    <mergeCell ref="G100:H100"/>
    <mergeCell ref="I100:J100"/>
    <mergeCell ref="C101:K101"/>
    <mergeCell ref="D102:K102"/>
    <mergeCell ref="E97:F97"/>
    <mergeCell ref="G97:H97"/>
    <mergeCell ref="I97:J97"/>
    <mergeCell ref="E98:F98"/>
    <mergeCell ref="G98:H98"/>
    <mergeCell ref="I98:J98"/>
    <mergeCell ref="D94:K94"/>
    <mergeCell ref="E95:F95"/>
    <mergeCell ref="G95:H95"/>
    <mergeCell ref="I95:J95"/>
    <mergeCell ref="C96:K96"/>
    <mergeCell ref="C90:K90"/>
    <mergeCell ref="D91:K91"/>
    <mergeCell ref="E92:F92"/>
    <mergeCell ref="G92:H92"/>
    <mergeCell ref="I92:J92"/>
    <mergeCell ref="I86:J86"/>
    <mergeCell ref="C87:K87"/>
    <mergeCell ref="D88:K88"/>
    <mergeCell ref="E89:F89"/>
    <mergeCell ref="G89:H89"/>
    <mergeCell ref="I89:J89"/>
    <mergeCell ref="N48:P48"/>
    <mergeCell ref="N49:P49"/>
    <mergeCell ref="N50:P50"/>
    <mergeCell ref="N32:P32"/>
    <mergeCell ref="N34:P34"/>
    <mergeCell ref="N36:P36"/>
    <mergeCell ref="N43:P43"/>
    <mergeCell ref="N44:P44"/>
    <mergeCell ref="N45:P45"/>
    <mergeCell ref="G70:H70"/>
    <mergeCell ref="I70:J70"/>
    <mergeCell ref="G75:H75"/>
    <mergeCell ref="E75:F75"/>
    <mergeCell ref="I75:J75"/>
    <mergeCell ref="E72:F72"/>
    <mergeCell ref="I84:J84"/>
    <mergeCell ref="G85:K85"/>
    <mergeCell ref="C93:K93"/>
    <mergeCell ref="E86:F86"/>
    <mergeCell ref="C82:K82"/>
    <mergeCell ref="G83:H83"/>
    <mergeCell ref="I83:J83"/>
    <mergeCell ref="E84:F84"/>
    <mergeCell ref="G84:H84"/>
    <mergeCell ref="G86:H86"/>
    <mergeCell ref="E69:F69"/>
    <mergeCell ref="G69:H69"/>
    <mergeCell ref="I69:J69"/>
    <mergeCell ref="D77:K77"/>
    <mergeCell ref="D80:K80"/>
    <mergeCell ref="G78:H78"/>
    <mergeCell ref="C79:K79"/>
    <mergeCell ref="G71:K71"/>
    <mergeCell ref="C76:K76"/>
    <mergeCell ref="C73:K73"/>
    <mergeCell ref="N63:P63"/>
    <mergeCell ref="B62:D62"/>
    <mergeCell ref="B63:D63"/>
    <mergeCell ref="E55:G55"/>
    <mergeCell ref="H55:J55"/>
    <mergeCell ref="B58:D58"/>
    <mergeCell ref="B61:D61"/>
    <mergeCell ref="B60:D60"/>
    <mergeCell ref="N57:P57"/>
    <mergeCell ref="N55:P56"/>
    <mergeCell ref="K26:M26"/>
    <mergeCell ref="H19:J19"/>
    <mergeCell ref="B24:P24"/>
    <mergeCell ref="N26:P27"/>
    <mergeCell ref="K55:M55"/>
    <mergeCell ref="N59:P62"/>
    <mergeCell ref="B55:D56"/>
    <mergeCell ref="B57:D57"/>
    <mergeCell ref="N46:P46"/>
    <mergeCell ref="N47:P47"/>
    <mergeCell ref="B11:M11"/>
    <mergeCell ref="B12:M12"/>
    <mergeCell ref="B13:M13"/>
    <mergeCell ref="B14:M14"/>
    <mergeCell ref="A6:M6"/>
    <mergeCell ref="A7:M7"/>
    <mergeCell ref="B9:M9"/>
    <mergeCell ref="B10:M10"/>
    <mergeCell ref="A26:A27"/>
    <mergeCell ref="B26:B27"/>
    <mergeCell ref="C26:C27"/>
    <mergeCell ref="D26:D27"/>
    <mergeCell ref="E26:G26"/>
    <mergeCell ref="H26:J26"/>
    <mergeCell ref="N37:P37"/>
    <mergeCell ref="N38:P38"/>
    <mergeCell ref="N39:P39"/>
    <mergeCell ref="N40:P40"/>
    <mergeCell ref="C15:M15"/>
    <mergeCell ref="G72:H72"/>
    <mergeCell ref="B59:D59"/>
    <mergeCell ref="E70:F70"/>
    <mergeCell ref="B19:D19"/>
    <mergeCell ref="E19:G19"/>
    <mergeCell ref="N58:P58"/>
    <mergeCell ref="E67:F67"/>
    <mergeCell ref="G67:H67"/>
    <mergeCell ref="I67:J67"/>
    <mergeCell ref="N28:P28"/>
    <mergeCell ref="N29:P29"/>
    <mergeCell ref="N51:P51"/>
    <mergeCell ref="B53:K53"/>
    <mergeCell ref="N41:P41"/>
    <mergeCell ref="N42:P42"/>
    <mergeCell ref="E78:F78"/>
    <mergeCell ref="E83:F83"/>
    <mergeCell ref="I72:J72"/>
    <mergeCell ref="E81:F81"/>
    <mergeCell ref="G81:H81"/>
    <mergeCell ref="I81:J81"/>
    <mergeCell ref="D74:K74"/>
    <mergeCell ref="I78:J78"/>
    <mergeCell ref="A231:D231"/>
    <mergeCell ref="I231:J231"/>
    <mergeCell ref="I226:J226"/>
    <mergeCell ref="A207:A209"/>
    <mergeCell ref="A227:D227"/>
    <mergeCell ref="I227:J227"/>
    <mergeCell ref="A230:D230"/>
    <mergeCell ref="I230:J230"/>
    <mergeCell ref="C207:C209"/>
    <mergeCell ref="D207:F208"/>
    <mergeCell ref="C216:O216"/>
    <mergeCell ref="B221:N221"/>
    <mergeCell ref="B222:N222"/>
    <mergeCell ref="A206:M206"/>
    <mergeCell ref="B223:N223"/>
    <mergeCell ref="A226:E226"/>
    <mergeCell ref="B207:B209"/>
    <mergeCell ref="M207:O208"/>
    <mergeCell ref="G207:I208"/>
    <mergeCell ref="J207:L208"/>
    <mergeCell ref="E153:F153"/>
    <mergeCell ref="G153:H153"/>
    <mergeCell ref="I153:J153"/>
    <mergeCell ref="E154:F154"/>
    <mergeCell ref="G154:H154"/>
    <mergeCell ref="I154:J154"/>
    <mergeCell ref="G155:K155"/>
    <mergeCell ref="E156:F156"/>
    <mergeCell ref="G156:H156"/>
    <mergeCell ref="I156:J156"/>
    <mergeCell ref="C157:K157"/>
    <mergeCell ref="D158:K158"/>
    <mergeCell ref="E159:F159"/>
    <mergeCell ref="G159:H159"/>
    <mergeCell ref="I159:J159"/>
    <mergeCell ref="C160:K160"/>
    <mergeCell ref="D161:K161"/>
    <mergeCell ref="E162:F162"/>
    <mergeCell ref="G162:H162"/>
    <mergeCell ref="I162:J162"/>
    <mergeCell ref="C163:K163"/>
    <mergeCell ref="D164:K164"/>
    <mergeCell ref="E165:F165"/>
    <mergeCell ref="G165:H165"/>
    <mergeCell ref="I165:J165"/>
    <mergeCell ref="C166:K166"/>
    <mergeCell ref="E167:F167"/>
    <mergeCell ref="G167:H167"/>
    <mergeCell ref="I167:J167"/>
    <mergeCell ref="E168:F168"/>
    <mergeCell ref="G168:H168"/>
    <mergeCell ref="I168:J168"/>
    <mergeCell ref="G169:K169"/>
    <mergeCell ref="E170:F170"/>
    <mergeCell ref="G170:H170"/>
    <mergeCell ref="I170:J170"/>
    <mergeCell ref="C171:K171"/>
    <mergeCell ref="D172:K172"/>
    <mergeCell ref="E173:F173"/>
    <mergeCell ref="G173:H173"/>
    <mergeCell ref="I173:J173"/>
    <mergeCell ref="C174:K174"/>
    <mergeCell ref="D175:K175"/>
    <mergeCell ref="E176:F176"/>
    <mergeCell ref="G176:H176"/>
    <mergeCell ref="I176:J176"/>
    <mergeCell ref="C177:K177"/>
    <mergeCell ref="D178:K178"/>
    <mergeCell ref="E179:F179"/>
    <mergeCell ref="G179:H179"/>
    <mergeCell ref="I179:J179"/>
    <mergeCell ref="C180:K180"/>
    <mergeCell ref="E181:F181"/>
    <mergeCell ref="G181:H181"/>
    <mergeCell ref="I181:J181"/>
    <mergeCell ref="E182:F182"/>
    <mergeCell ref="G182:H182"/>
    <mergeCell ref="I182:J182"/>
    <mergeCell ref="G183:K183"/>
    <mergeCell ref="E184:F184"/>
    <mergeCell ref="G184:H184"/>
    <mergeCell ref="I184:J184"/>
    <mergeCell ref="C185:K185"/>
    <mergeCell ref="D186:K186"/>
    <mergeCell ref="E187:F187"/>
    <mergeCell ref="G187:H187"/>
    <mergeCell ref="I187:J187"/>
    <mergeCell ref="C188:K188"/>
    <mergeCell ref="E189:F189"/>
    <mergeCell ref="G189:H189"/>
    <mergeCell ref="I189:J189"/>
    <mergeCell ref="E190:F190"/>
    <mergeCell ref="G190:H190"/>
    <mergeCell ref="I190:J190"/>
    <mergeCell ref="G191:K191"/>
    <mergeCell ref="E192:F192"/>
    <mergeCell ref="G192:H192"/>
    <mergeCell ref="I192:J192"/>
    <mergeCell ref="D200:K200"/>
    <mergeCell ref="C193:K193"/>
    <mergeCell ref="D194:K194"/>
    <mergeCell ref="E195:F195"/>
    <mergeCell ref="G195:H195"/>
    <mergeCell ref="I195:J195"/>
    <mergeCell ref="C196:K196"/>
    <mergeCell ref="E201:F201"/>
    <mergeCell ref="G201:H201"/>
    <mergeCell ref="I201:J201"/>
    <mergeCell ref="C202:K202"/>
    <mergeCell ref="A203:K203"/>
    <mergeCell ref="D197:K197"/>
    <mergeCell ref="E198:F198"/>
    <mergeCell ref="G198:H198"/>
    <mergeCell ref="I198:J198"/>
    <mergeCell ref="C199:K199"/>
  </mergeCells>
  <hyperlinks>
    <hyperlink ref="J4" r:id="rId1" display="http://zakon4.rada.gov.ua/laws/show/z2023-12/paran124#n124"/>
  </hyperlinks>
  <printOptions/>
  <pageMargins left="0.31496062992125984" right="0.31496062992125984" top="0.7480314960629921" bottom="0.5511811023622047" header="0" footer="0"/>
  <pageSetup blackAndWhite="1" fitToHeight="5" horizontalDpi="300" verticalDpi="300" orientation="landscape" paperSize="9" scale="31" r:id="rId2"/>
  <rowBreaks count="4" manualBreakCount="4">
    <brk id="40" max="255" man="1"/>
    <brk id="82" max="255" man="1"/>
    <brk id="138" max="255" man="1"/>
    <brk id="2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T13"/>
  <sheetViews>
    <sheetView zoomScalePageLayoutView="0" workbookViewId="0" topLeftCell="A1">
      <selection activeCell="T7" sqref="T7"/>
    </sheetView>
  </sheetViews>
  <sheetFormatPr defaultColWidth="9.140625" defaultRowHeight="15"/>
  <sheetData>
    <row r="5" spans="1:13" ht="14.2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 t="s">
        <v>137</v>
      </c>
    </row>
    <row r="6" spans="1:20" ht="14.25">
      <c r="A6">
        <f>4*350</f>
        <v>1400</v>
      </c>
      <c r="B6">
        <f>1*350</f>
        <v>350</v>
      </c>
      <c r="C6">
        <f>4*350</f>
        <v>1400</v>
      </c>
      <c r="D6">
        <f>2*350</f>
        <v>700</v>
      </c>
      <c r="E6">
        <f>2*350</f>
        <v>700</v>
      </c>
      <c r="F6">
        <f>2*350</f>
        <v>700</v>
      </c>
      <c r="G6">
        <f>1*350</f>
        <v>350</v>
      </c>
      <c r="H6">
        <f>2*350</f>
        <v>700</v>
      </c>
      <c r="I6">
        <f>1*350</f>
        <v>350</v>
      </c>
      <c r="J6">
        <f>2*350</f>
        <v>700</v>
      </c>
      <c r="K6">
        <f>2*350</f>
        <v>700</v>
      </c>
      <c r="L6">
        <f>1*350</f>
        <v>350</v>
      </c>
      <c r="M6">
        <f>SUM(A6:L6)</f>
        <v>8400</v>
      </c>
      <c r="O6">
        <v>350</v>
      </c>
      <c r="Q6">
        <f>M6/350</f>
        <v>24</v>
      </c>
      <c r="R6">
        <v>5</v>
      </c>
      <c r="T6">
        <f>Q6-R6</f>
        <v>19</v>
      </c>
    </row>
    <row r="7" spans="2:20" ht="14.25">
      <c r="B7">
        <f>15*400</f>
        <v>6000</v>
      </c>
      <c r="C7">
        <f>15*400</f>
        <v>6000</v>
      </c>
      <c r="D7">
        <f>14*400</f>
        <v>5600</v>
      </c>
      <c r="E7">
        <f>10*400</f>
        <v>4000</v>
      </c>
      <c r="F7">
        <f>6*400</f>
        <v>2400</v>
      </c>
      <c r="G7">
        <f>7*400</f>
        <v>2800</v>
      </c>
      <c r="H7">
        <f>8*400</f>
        <v>3200</v>
      </c>
      <c r="I7">
        <f>6*400</f>
        <v>2400</v>
      </c>
      <c r="J7">
        <f>4*400</f>
        <v>1600</v>
      </c>
      <c r="K7">
        <f>6*400</f>
        <v>2400</v>
      </c>
      <c r="L7">
        <f>5*400</f>
        <v>2000</v>
      </c>
      <c r="M7">
        <f>SUM(A7:L7)</f>
        <v>38400</v>
      </c>
      <c r="O7">
        <v>400</v>
      </c>
      <c r="Q7">
        <f>M7/400</f>
        <v>96</v>
      </c>
      <c r="R7">
        <v>15</v>
      </c>
      <c r="T7">
        <f>Q7-R7</f>
        <v>81</v>
      </c>
    </row>
    <row r="8" spans="2:20" ht="14.25">
      <c r="B8">
        <f>4*500</f>
        <v>2000</v>
      </c>
      <c r="C8">
        <f>4*500</f>
        <v>2000</v>
      </c>
      <c r="D8">
        <f>7*500</f>
        <v>3500</v>
      </c>
      <c r="E8">
        <f>4*500</f>
        <v>2000</v>
      </c>
      <c r="F8">
        <f>3*500</f>
        <v>1500</v>
      </c>
      <c r="G8">
        <f>6*500</f>
        <v>3000</v>
      </c>
      <c r="H8">
        <f>6*500</f>
        <v>3000</v>
      </c>
      <c r="I8">
        <f>4*500</f>
        <v>2000</v>
      </c>
      <c r="J8">
        <f>8*500</f>
        <v>4000</v>
      </c>
      <c r="K8">
        <f>5*500</f>
        <v>2500</v>
      </c>
      <c r="L8">
        <f>7*500</f>
        <v>3500</v>
      </c>
      <c r="M8">
        <f>SUM(A8:L8)</f>
        <v>29000</v>
      </c>
      <c r="O8">
        <v>500</v>
      </c>
      <c r="P8" t="s">
        <v>138</v>
      </c>
      <c r="Q8">
        <f>M8/500</f>
        <v>58</v>
      </c>
      <c r="R8">
        <v>4</v>
      </c>
      <c r="T8">
        <f>Q8-R8</f>
        <v>54</v>
      </c>
    </row>
    <row r="9" spans="2:20" ht="14.25">
      <c r="B9">
        <f>2*500</f>
        <v>1000</v>
      </c>
      <c r="C9">
        <f>3*500</f>
        <v>1500</v>
      </c>
      <c r="D9">
        <f>3*500</f>
        <v>1500</v>
      </c>
      <c r="E9">
        <f>4*500</f>
        <v>2000</v>
      </c>
      <c r="F9">
        <f>6*500</f>
        <v>3000</v>
      </c>
      <c r="G9">
        <f>3*500</f>
        <v>1500</v>
      </c>
      <c r="H9">
        <f>3*500</f>
        <v>1500</v>
      </c>
      <c r="I9">
        <f>5*500</f>
        <v>2500</v>
      </c>
      <c r="J9">
        <f>2*500</f>
        <v>1000</v>
      </c>
      <c r="K9">
        <f>3*500</f>
        <v>1500</v>
      </c>
      <c r="L9">
        <f>6*500-20</f>
        <v>2980</v>
      </c>
      <c r="M9">
        <f>SUM(A9:L9)</f>
        <v>19980</v>
      </c>
      <c r="O9">
        <v>500</v>
      </c>
      <c r="P9" t="s">
        <v>139</v>
      </c>
      <c r="Q9">
        <f>M9/500</f>
        <v>39.96</v>
      </c>
      <c r="R9">
        <v>2</v>
      </c>
      <c r="T9">
        <f>Q9-R9</f>
        <v>37.96</v>
      </c>
    </row>
    <row r="10" spans="1:20" ht="14.25">
      <c r="A10">
        <f>SUM(A6:A9)</f>
        <v>1400</v>
      </c>
      <c r="B10">
        <f aca="true" t="shared" si="0" ref="B10:M10">SUM(B6:B9)</f>
        <v>9350</v>
      </c>
      <c r="C10">
        <f t="shared" si="0"/>
        <v>10900</v>
      </c>
      <c r="D10">
        <f t="shared" si="0"/>
        <v>11300</v>
      </c>
      <c r="E10">
        <f t="shared" si="0"/>
        <v>8700</v>
      </c>
      <c r="F10">
        <f t="shared" si="0"/>
        <v>7600</v>
      </c>
      <c r="G10">
        <f t="shared" si="0"/>
        <v>7650</v>
      </c>
      <c r="H10">
        <f t="shared" si="0"/>
        <v>8400</v>
      </c>
      <c r="I10">
        <f t="shared" si="0"/>
        <v>7250</v>
      </c>
      <c r="J10">
        <f t="shared" si="0"/>
        <v>7300</v>
      </c>
      <c r="K10">
        <f t="shared" si="0"/>
        <v>7100</v>
      </c>
      <c r="L10">
        <f t="shared" si="0"/>
        <v>8830</v>
      </c>
      <c r="M10">
        <f t="shared" si="0"/>
        <v>95780</v>
      </c>
      <c r="Q10">
        <f>SUM(Q6:Q9)</f>
        <v>217.96</v>
      </c>
      <c r="R10">
        <f>SUM(R6:R9)</f>
        <v>26</v>
      </c>
      <c r="T10">
        <f>Q10-R10</f>
        <v>191.96</v>
      </c>
    </row>
    <row r="11" ht="14.25">
      <c r="M11">
        <v>95780</v>
      </c>
    </row>
    <row r="13" spans="1:13" ht="14.25">
      <c r="A13">
        <v>4</v>
      </c>
      <c r="B13">
        <v>22</v>
      </c>
      <c r="C13">
        <v>26</v>
      </c>
      <c r="D13">
        <v>26</v>
      </c>
      <c r="E13">
        <v>20</v>
      </c>
      <c r="F13">
        <v>17</v>
      </c>
      <c r="G13">
        <v>17</v>
      </c>
      <c r="H13">
        <v>19</v>
      </c>
      <c r="I13">
        <v>16</v>
      </c>
      <c r="J13">
        <v>16</v>
      </c>
      <c r="K13">
        <v>16</v>
      </c>
      <c r="L13">
        <v>19</v>
      </c>
      <c r="M13">
        <f>SUM(A13:L13)</f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2019-01-22T10:41:44Z</cp:lastPrinted>
  <dcterms:created xsi:type="dcterms:W3CDTF">2006-09-28T05:33:49Z</dcterms:created>
  <dcterms:modified xsi:type="dcterms:W3CDTF">2019-07-23T07:18:34Z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