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69"/>
  <workbookPr filterPrivacy="1" defaultThemeVersion="124226"/>
  <xr:revisionPtr revIDLastSave="0" documentId="13_ncr:1_{F78013AA-CB01-4E59-B685-D5357A41D85F}" xr6:coauthVersionLast="36" xr6:coauthVersionMax="36" xr10:uidLastSave="{00000000-0000-0000-0000-000000000000}"/>
  <bookViews>
    <workbookView xWindow="120" yWindow="105" windowWidth="15120" windowHeight="8010" firstSheet="1" activeTab="1" xr2:uid="{00000000-000D-0000-FFFF-FFFF00000000}"/>
  </bookViews>
  <sheets>
    <sheet name="паспорт 12.12.2018" sheetId="4" state="hidden" r:id="rId1"/>
    <sheet name="0813242-звіт за 2020 рік" sheetId="2" r:id="rId2"/>
    <sheet name="Лист1" sheetId="5" state="hidden" r:id="rId3"/>
    <sheet name="Лист2" sheetId="6" state="hidden" r:id="rId4"/>
  </sheets>
  <definedNames>
    <definedName name="_xlnm.Print_Area" localSheetId="1">'0813242-звіт за 2020 рік'!$A$1:$P$186</definedName>
    <definedName name="_xlnm.Print_Area" localSheetId="0">'паспорт 12.12.2018'!$A$1:$N$172</definedName>
  </definedNames>
  <calcPr calcId="191029"/>
</workbook>
</file>

<file path=xl/calcChain.xml><?xml version="1.0" encoding="utf-8"?>
<calcChain xmlns="http://schemas.openxmlformats.org/spreadsheetml/2006/main">
  <c r="K165" i="2" l="1"/>
  <c r="N165" i="2"/>
  <c r="H165" i="2"/>
  <c r="J165" i="2"/>
  <c r="P165" i="2"/>
  <c r="K158" i="2"/>
  <c r="M158" i="2"/>
  <c r="P158" i="2"/>
  <c r="H158" i="2"/>
  <c r="J158" i="2"/>
  <c r="K145" i="2"/>
  <c r="K151" i="2"/>
  <c r="H145" i="2"/>
  <c r="H151" i="2"/>
  <c r="J151" i="2"/>
  <c r="K132" i="2"/>
  <c r="M132" i="2"/>
  <c r="P132" i="2"/>
  <c r="H132" i="2"/>
  <c r="J132" i="2"/>
  <c r="K119" i="2"/>
  <c r="M119" i="2"/>
  <c r="P119" i="2"/>
  <c r="H119" i="2"/>
  <c r="H125" i="2"/>
  <c r="J125" i="2"/>
  <c r="K106" i="2"/>
  <c r="M106" i="2"/>
  <c r="P106" i="2"/>
  <c r="H106" i="2"/>
  <c r="J106" i="2"/>
  <c r="A6" i="5"/>
  <c r="B6" i="5"/>
  <c r="C6" i="5"/>
  <c r="D6" i="5"/>
  <c r="E6" i="5"/>
  <c r="F6" i="5"/>
  <c r="M6" i="5"/>
  <c r="G6" i="5"/>
  <c r="H6" i="5"/>
  <c r="I6" i="5"/>
  <c r="J6" i="5"/>
  <c r="K6" i="5"/>
  <c r="L6" i="5"/>
  <c r="B7" i="5"/>
  <c r="C7" i="5"/>
  <c r="M7" i="5"/>
  <c r="Q7" i="5"/>
  <c r="T7" i="5"/>
  <c r="D7" i="5"/>
  <c r="E7" i="5"/>
  <c r="F7" i="5"/>
  <c r="G7" i="5"/>
  <c r="H7" i="5"/>
  <c r="H10" i="5"/>
  <c r="I7" i="5"/>
  <c r="J7" i="5"/>
  <c r="K7" i="5"/>
  <c r="L7" i="5"/>
  <c r="L10" i="5"/>
  <c r="B8" i="5"/>
  <c r="B10" i="5"/>
  <c r="C8" i="5"/>
  <c r="D8" i="5"/>
  <c r="D10" i="5"/>
  <c r="E8" i="5"/>
  <c r="F8" i="5"/>
  <c r="G8" i="5"/>
  <c r="H8" i="5"/>
  <c r="I8" i="5"/>
  <c r="J8" i="5"/>
  <c r="K8" i="5"/>
  <c r="L8" i="5"/>
  <c r="B9" i="5"/>
  <c r="C9" i="5"/>
  <c r="M9" i="5"/>
  <c r="Q9" i="5"/>
  <c r="T9" i="5"/>
  <c r="D9" i="5"/>
  <c r="E9" i="5"/>
  <c r="F9" i="5"/>
  <c r="G9" i="5"/>
  <c r="H9" i="5"/>
  <c r="I9" i="5"/>
  <c r="J9" i="5"/>
  <c r="K9" i="5"/>
  <c r="L9" i="5"/>
  <c r="A10" i="5"/>
  <c r="J10" i="5"/>
  <c r="R10" i="5"/>
  <c r="M13" i="5"/>
  <c r="G42" i="2"/>
  <c r="J42" i="2"/>
  <c r="J51" i="2"/>
  <c r="K42" i="2"/>
  <c r="G43" i="2"/>
  <c r="J43" i="2"/>
  <c r="M43" i="2"/>
  <c r="K43" i="2"/>
  <c r="G44" i="2"/>
  <c r="G51" i="2"/>
  <c r="J44" i="2"/>
  <c r="M44" i="2"/>
  <c r="K44" i="2"/>
  <c r="G45" i="2"/>
  <c r="J45" i="2"/>
  <c r="M45" i="2"/>
  <c r="K45" i="2"/>
  <c r="G46" i="2"/>
  <c r="J46" i="2"/>
  <c r="M46" i="2"/>
  <c r="K46" i="2"/>
  <c r="G47" i="2"/>
  <c r="J47" i="2"/>
  <c r="M47" i="2"/>
  <c r="K47" i="2"/>
  <c r="G48" i="2"/>
  <c r="M48" i="2"/>
  <c r="J48" i="2"/>
  <c r="K48" i="2"/>
  <c r="G49" i="2"/>
  <c r="J49" i="2"/>
  <c r="M49" i="2"/>
  <c r="K49" i="2"/>
  <c r="G50" i="2"/>
  <c r="J50" i="2"/>
  <c r="M50" i="2"/>
  <c r="K50" i="2"/>
  <c r="K51" i="2"/>
  <c r="E51" i="2"/>
  <c r="F51" i="2"/>
  <c r="H51" i="2"/>
  <c r="H59" i="2"/>
  <c r="J59" i="2"/>
  <c r="I51" i="2"/>
  <c r="L51" i="2"/>
  <c r="E59" i="2"/>
  <c r="G59" i="2"/>
  <c r="H67" i="2"/>
  <c r="J67" i="2"/>
  <c r="K67" i="2"/>
  <c r="N67" i="2"/>
  <c r="J70" i="2"/>
  <c r="P70" i="2"/>
  <c r="M70" i="2"/>
  <c r="N70" i="2"/>
  <c r="H73" i="2"/>
  <c r="J73" i="2"/>
  <c r="J76" i="2"/>
  <c r="M76" i="2"/>
  <c r="P76" i="2"/>
  <c r="N76" i="2"/>
  <c r="H80" i="2"/>
  <c r="J80" i="2"/>
  <c r="K80" i="2"/>
  <c r="N80" i="2"/>
  <c r="J83" i="2"/>
  <c r="M83" i="2"/>
  <c r="P83" i="2"/>
  <c r="N83" i="2"/>
  <c r="J89" i="2"/>
  <c r="M89" i="2"/>
  <c r="P89" i="2"/>
  <c r="N89" i="2"/>
  <c r="H93" i="2"/>
  <c r="J93" i="2"/>
  <c r="K93" i="2"/>
  <c r="K99" i="2"/>
  <c r="N93" i="2"/>
  <c r="J96" i="2"/>
  <c r="P96" i="2"/>
  <c r="M96" i="2"/>
  <c r="N96" i="2"/>
  <c r="H99" i="2"/>
  <c r="J99" i="2"/>
  <c r="J102" i="2"/>
  <c r="M102" i="2"/>
  <c r="P102" i="2"/>
  <c r="N102" i="2"/>
  <c r="J109" i="2"/>
  <c r="M109" i="2"/>
  <c r="P109" i="2"/>
  <c r="N109" i="2"/>
  <c r="K112" i="2"/>
  <c r="N112" i="2"/>
  <c r="M112" i="2"/>
  <c r="J115" i="2"/>
  <c r="P115" i="2"/>
  <c r="M115" i="2"/>
  <c r="N115" i="2"/>
  <c r="J122" i="2"/>
  <c r="M122" i="2"/>
  <c r="N122" i="2"/>
  <c r="K125" i="2"/>
  <c r="M125" i="2"/>
  <c r="P125" i="2"/>
  <c r="J128" i="2"/>
  <c r="M128" i="2"/>
  <c r="P128" i="2"/>
  <c r="N128" i="2"/>
  <c r="J135" i="2"/>
  <c r="M135" i="2"/>
  <c r="P135" i="2"/>
  <c r="N135" i="2"/>
  <c r="J141" i="2"/>
  <c r="M141" i="2"/>
  <c r="P141" i="2"/>
  <c r="N141" i="2"/>
  <c r="J148" i="2"/>
  <c r="M148" i="2"/>
  <c r="P148" i="2"/>
  <c r="N148" i="2"/>
  <c r="J154" i="2"/>
  <c r="M154" i="2"/>
  <c r="P154" i="2"/>
  <c r="N154" i="2"/>
  <c r="J161" i="2"/>
  <c r="M161" i="2"/>
  <c r="J168" i="2"/>
  <c r="M168" i="2"/>
  <c r="P168" i="2"/>
  <c r="N168" i="2"/>
  <c r="K51" i="4"/>
  <c r="M53" i="4"/>
  <c r="L83" i="4"/>
  <c r="M55" i="4"/>
  <c r="L96" i="4"/>
  <c r="M57" i="4"/>
  <c r="L108" i="4"/>
  <c r="I59" i="4"/>
  <c r="I51" i="4"/>
  <c r="M51" i="4"/>
  <c r="M59" i="4"/>
  <c r="L119" i="4"/>
  <c r="M61" i="4"/>
  <c r="L129" i="4"/>
  <c r="M63" i="4"/>
  <c r="K64" i="4"/>
  <c r="L85" i="4"/>
  <c r="L86" i="4"/>
  <c r="L121" i="4"/>
  <c r="L139" i="4"/>
  <c r="N138" i="2"/>
  <c r="N119" i="2"/>
  <c r="P138" i="2"/>
  <c r="M93" i="2"/>
  <c r="P93" i="2"/>
  <c r="K73" i="2"/>
  <c r="M73" i="2"/>
  <c r="P73" i="2"/>
  <c r="M67" i="2"/>
  <c r="P67" i="2"/>
  <c r="K86" i="2"/>
  <c r="M86" i="2"/>
  <c r="P122" i="2"/>
  <c r="M8" i="5"/>
  <c r="Q8" i="5"/>
  <c r="T8" i="5"/>
  <c r="M42" i="2"/>
  <c r="I10" i="5"/>
  <c r="E10" i="5"/>
  <c r="K10" i="5"/>
  <c r="G10" i="5"/>
  <c r="C10" i="5"/>
  <c r="M165" i="2"/>
  <c r="N145" i="2"/>
  <c r="H112" i="2"/>
  <c r="J112" i="2"/>
  <c r="P112" i="2"/>
  <c r="M145" i="2"/>
  <c r="P145" i="2"/>
  <c r="N125" i="2"/>
  <c r="K59" i="2"/>
  <c r="J119" i="2"/>
  <c r="J145" i="2"/>
  <c r="N158" i="2"/>
  <c r="N73" i="2"/>
  <c r="N106" i="2"/>
  <c r="N132" i="2"/>
  <c r="M51" i="2"/>
  <c r="N151" i="2"/>
  <c r="M151" i="2"/>
  <c r="P151" i="2"/>
  <c r="M59" i="2"/>
  <c r="M10" i="5"/>
  <c r="Q6" i="5"/>
  <c r="M99" i="2"/>
  <c r="P99" i="2"/>
  <c r="N99" i="2"/>
  <c r="M80" i="2"/>
  <c r="P80" i="2"/>
  <c r="I64" i="4"/>
  <c r="H86" i="2"/>
  <c r="F10" i="5"/>
  <c r="N86" i="2"/>
  <c r="J86" i="2"/>
  <c r="P86" i="2"/>
  <c r="E71" i="4"/>
  <c r="M64" i="4"/>
  <c r="L81" i="4"/>
  <c r="T6" i="5"/>
  <c r="Q10" i="5"/>
  <c r="T10" i="5"/>
  <c r="E74" i="4"/>
  <c r="I71" i="4"/>
  <c r="I74" i="4"/>
  <c r="E73" i="4"/>
  <c r="I73" i="4"/>
</calcChain>
</file>

<file path=xl/sharedStrings.xml><?xml version="1.0" encoding="utf-8"?>
<sst xmlns="http://schemas.openxmlformats.org/spreadsheetml/2006/main" count="717" uniqueCount="319">
  <si>
    <t>ЗАТВЕРДЖЕНО</t>
  </si>
  <si>
    <t>(найменування головного розпорядника коштів місцевого бюджету)</t>
  </si>
  <si>
    <t>ПАСПОРТ</t>
  </si>
  <si>
    <t>№ з/п</t>
  </si>
  <si>
    <t>(тис. грн)</t>
  </si>
  <si>
    <t>разом</t>
  </si>
  <si>
    <t>затрат</t>
  </si>
  <si>
    <t>продукту</t>
  </si>
  <si>
    <t>ефективності</t>
  </si>
  <si>
    <t>якості</t>
  </si>
  <si>
    <t>Код</t>
  </si>
  <si>
    <t>Найменування джерел надходжень</t>
  </si>
  <si>
    <t>Пояснення, що характеризують джерела фінансування</t>
  </si>
  <si>
    <t xml:space="preserve">Інші джерела фінансування (за видами) </t>
  </si>
  <si>
    <t>ПОГОДЖЕНО:</t>
  </si>
  <si>
    <t>загальний фонд</t>
  </si>
  <si>
    <t>спеціальний фонд</t>
  </si>
  <si>
    <t>Показники</t>
  </si>
  <si>
    <t>Одиниця виміру</t>
  </si>
  <si>
    <t>Джерело інформації</t>
  </si>
  <si>
    <t xml:space="preserve">                </t>
  </si>
  <si>
    <t xml:space="preserve">1. </t>
  </si>
  <si>
    <t>2.</t>
  </si>
  <si>
    <t>3.</t>
  </si>
  <si>
    <t>(найменування бюджетної програми)</t>
  </si>
  <si>
    <t xml:space="preserve">4. </t>
  </si>
  <si>
    <t xml:space="preserve">5. </t>
  </si>
  <si>
    <t xml:space="preserve">6. </t>
  </si>
  <si>
    <t xml:space="preserve">7. </t>
  </si>
  <si>
    <t xml:space="preserve">8. </t>
  </si>
  <si>
    <t xml:space="preserve"> (підпис)</t>
  </si>
  <si>
    <t>(ініціали та прізвище)</t>
  </si>
  <si>
    <t xml:space="preserve">Підстави для виконання бюджетної програми: </t>
  </si>
  <si>
    <t>Бюджетний кодекс України;</t>
  </si>
  <si>
    <t>9.</t>
  </si>
  <si>
    <t>10.</t>
  </si>
  <si>
    <t>11.</t>
  </si>
  <si>
    <t xml:space="preserve"> (тис. грн.)</t>
  </si>
  <si>
    <t>Завдання 1</t>
  </si>
  <si>
    <t>Завдання 2</t>
  </si>
  <si>
    <t>…</t>
  </si>
  <si>
    <t>Надходження із бюджету</t>
  </si>
  <si>
    <t>х</t>
  </si>
  <si>
    <t>та спеціального фонду - 0,0 тис. гривень.</t>
  </si>
  <si>
    <t>-</t>
  </si>
  <si>
    <t>осіб</t>
  </si>
  <si>
    <t>Начальник управління праці та соціального захисту населення</t>
  </si>
  <si>
    <t xml:space="preserve">виконкому районної у місті </t>
  </si>
  <si>
    <t xml:space="preserve">Наказ управління праці та соціального захисту населення виконкому Центрально-Міської районної у місті ради </t>
  </si>
  <si>
    <t>і наказ фінансового відділу виконкому Центрально-Міської районної у місті ради</t>
  </si>
  <si>
    <t>Мета бюджетної програми:</t>
  </si>
  <si>
    <t>Звіт</t>
  </si>
  <si>
    <t>Відхилення</t>
  </si>
  <si>
    <t>Підпрограми, спрямовані на досягнення мети, визначеної паспортом бюджетної програми:</t>
  </si>
  <si>
    <t>КПКВК</t>
  </si>
  <si>
    <t>Назва підпрограми</t>
  </si>
  <si>
    <t>Обсяги фінансування бюджетної програми у розрізі підпрограм та завдань:</t>
  </si>
  <si>
    <t>Результативні показники бюджетної програми у розрізі підпрограм і завдань</t>
  </si>
  <si>
    <r>
      <t>Джерела фінансування інвестиційних проектіву розрізі підпрограм</t>
    </r>
    <r>
      <rPr>
        <vertAlign val="superscript"/>
        <sz val="14"/>
        <color indexed="8"/>
        <rFont val="Times New Roman"/>
        <family val="1"/>
        <charset val="204"/>
      </rPr>
      <t>2</t>
    </r>
  </si>
  <si>
    <t>Підпрограма 1</t>
  </si>
  <si>
    <t>Інвестиційний проект 1</t>
  </si>
  <si>
    <t>Інвестиційний проект 2</t>
  </si>
  <si>
    <t>Усього</t>
  </si>
  <si>
    <t xml:space="preserve">                                         </t>
  </si>
  <si>
    <t>%</t>
  </si>
  <si>
    <t>тис.грн.</t>
  </si>
  <si>
    <t>Наказ Міністерства фінансів України 26.08.2014 № 836</t>
  </si>
  <si>
    <t>(найменування місцевого фінансового органу)</t>
  </si>
  <si>
    <r>
      <t>(КПКВК МБ)  (КФКВК)</t>
    </r>
    <r>
      <rPr>
        <vertAlign val="superscript"/>
        <sz val="14"/>
        <color indexed="8"/>
        <rFont val="Times New Roman"/>
        <family val="1"/>
        <charset val="204"/>
      </rPr>
      <t>1</t>
    </r>
  </si>
  <si>
    <t>Наказ Міністерства фінансів України від 26.08.2014 № 836 «Про деякі питання запровадження програмно-цільового методу складання та виконання місцевих бюджетів»;</t>
  </si>
  <si>
    <t xml:space="preserve">Рішення Криворізької міської ради від 31.03.2016  № 381 «Про обсяг і межі повноважень районних у місті рад та їх виконавчих органів»; </t>
  </si>
  <si>
    <t>КФКВК</t>
  </si>
  <si>
    <t>Спеціальний фонд</t>
  </si>
  <si>
    <t>Загальний фонд</t>
  </si>
  <si>
    <r>
      <t>Підпрограма / завдання бюджетної програми</t>
    </r>
    <r>
      <rPr>
        <vertAlign val="superscript"/>
        <sz val="14"/>
        <color indexed="8"/>
        <rFont val="Times New Roman"/>
        <family val="1"/>
        <charset val="204"/>
      </rPr>
      <t>2</t>
    </r>
  </si>
  <si>
    <t>Разом</t>
  </si>
  <si>
    <t>Перелік регіональних цільових програм, які виконуються у складі бюджетної програми</t>
  </si>
  <si>
    <t>Назва регіональної цільової програми та підпрограми</t>
  </si>
  <si>
    <t>Значення показника</t>
  </si>
  <si>
    <t>Назва показника</t>
  </si>
  <si>
    <t>Касові видатки станом на 01 січня звітного періоду</t>
  </si>
  <si>
    <t xml:space="preserve">План видатків звітного періоду </t>
  </si>
  <si>
    <t>Л.В.Угринович</t>
  </si>
  <si>
    <r>
      <t xml:space="preserve">(КПКВК МБ)                         </t>
    </r>
    <r>
      <rPr>
        <sz val="12"/>
        <color indexed="8"/>
        <rFont val="Times New Roman"/>
        <family val="1"/>
        <charset val="204"/>
      </rPr>
      <t xml:space="preserve">(найменування відповідального виконавця) </t>
    </r>
  </si>
  <si>
    <r>
      <t xml:space="preserve">(КПКВК МБ)                         </t>
    </r>
    <r>
      <rPr>
        <sz val="12"/>
        <color indexed="8"/>
        <rFont val="Times New Roman"/>
        <family val="1"/>
        <charset val="204"/>
      </rPr>
      <t xml:space="preserve">(найменування головного розпорядника) </t>
    </r>
  </si>
  <si>
    <t>Регіональна цільова програма 1</t>
  </si>
  <si>
    <t>Рішення Центрально-Міської районної у місті ради від 17.06.2016 №61 «Про затвердження Положення про надання одноразової матеріальної допомоги мешканцям району за рахунок коштів районного у місті бюджету».</t>
  </si>
  <si>
    <t xml:space="preserve">Рішення Криворізької міської ради від 28.03.2007  № 1017 «Про розмір допомоги на поховання деяких категорій мешканців міста Кривого Рогу»; </t>
  </si>
  <si>
    <t>Рішення Центрально-Міської районної у місті ради від 13.04.2007 №57 «Про встановлення розмірів допомоги на поховання деяких категорій мешканців району»;</t>
  </si>
  <si>
    <t>неполная копия</t>
  </si>
  <si>
    <t xml:space="preserve">Рішення Криворізької міської ради від 21.12.2016  № 1185 «Про затвердження міжгалузевої комплексної програми "Здоров'я нації" у м. Кривому Розі на 2017-2021 роки»; </t>
  </si>
  <si>
    <t>Забезпечення надання соціальної допомоги окремим категоріям населення</t>
  </si>
  <si>
    <t>Забезпечення надання матеріальної допомоги на поховання ніде не працюючих громадян</t>
  </si>
  <si>
    <t>Забезпечення надання матеріальної допомоги мешканцям району, які опинилися в скрутному матеріальному становищі</t>
  </si>
  <si>
    <t>Забезпечення надання матеріальної допомоги батькам дітей та підлітків-учнів до 18 років, хворих на злоякісні новоутворення</t>
  </si>
  <si>
    <t>середній розмір витрат на придбання 2-ї тони твердого палива</t>
  </si>
  <si>
    <t xml:space="preserve">середній розмір витрат на придбання 2-го балону скрапленого газу </t>
  </si>
  <si>
    <t>Завдання 3</t>
  </si>
  <si>
    <t>Завдання 4</t>
  </si>
  <si>
    <t>Завдання 5</t>
  </si>
  <si>
    <t xml:space="preserve">обсяг видатків, передбачених для надання адресної допомоги </t>
  </si>
  <si>
    <t>обсяг видатків, передбачених на оплату поштових витрат</t>
  </si>
  <si>
    <t>кількість отримувачів адресної допомоги на придбання 2-ї тони твердого палива</t>
  </si>
  <si>
    <t>кількість отримувачів адресної допомоги на придбання 2-го балону скрапленого газу</t>
  </si>
  <si>
    <t xml:space="preserve">Розрахунок </t>
  </si>
  <si>
    <t xml:space="preserve">обсяг видатків, передбачених для надання матеріальної допомоги допомоги </t>
  </si>
  <si>
    <t>середній розмір матеріальної допомоги на одну особу</t>
  </si>
  <si>
    <t>тис.грн./домогосподарство</t>
  </si>
  <si>
    <t>Розрахунково</t>
  </si>
  <si>
    <t xml:space="preserve">кількість отримувачів матеріальної допомоги </t>
  </si>
  <si>
    <t>Підпрограма</t>
  </si>
  <si>
    <t>Програма соціального захисту мешканців Центрально-Міського району на 2017-2019 роки, рішення районної у місті ради від 23.12.2016 № 119</t>
  </si>
  <si>
    <r>
      <t xml:space="preserve">1 </t>
    </r>
    <r>
      <rPr>
        <sz val="10"/>
        <color indexed="8"/>
        <rFont val="Times New Roman"/>
        <family val="1"/>
        <charset val="204"/>
      </rPr>
      <t>Код функціональної класифікації видатків та кредитування бюджету вказується лише у випадку, коли бюджетна програма не поділяється на підпрограми.</t>
    </r>
  </si>
  <si>
    <r>
      <t xml:space="preserve">2 </t>
    </r>
    <r>
      <rPr>
        <sz val="10"/>
        <color indexed="8"/>
        <rFont val="Times New Roman"/>
        <family val="1"/>
        <charset val="204"/>
      </rPr>
      <t>Пункт 11 заповнюється тільки для затверджених у місцевому бюджеті видатків/надання кредитів на реалізацію інвестиційних проектів (програм).</t>
    </r>
  </si>
  <si>
    <r>
      <t xml:space="preserve">3 </t>
    </r>
    <r>
      <rPr>
        <sz val="10"/>
        <color indexed="8"/>
        <rFont val="Times New Roman"/>
        <family val="1"/>
        <charset val="204"/>
      </rPr>
      <t>Прогноз видатків до кінця реалізації інвестиційного проекту зазначається з розбивкою за роками.</t>
    </r>
  </si>
  <si>
    <t>Забезпечення надання адресної допомоги на придбання 2-ї тони твердого палива та 2-го балону скрапленого газу окремим категоріям громадян</t>
  </si>
  <si>
    <t xml:space="preserve">кількість отримувачів, яким запланована виплата матеріальної допомоги </t>
  </si>
  <si>
    <t xml:space="preserve">кількість отримувачів, яким фактично надана матеріальна допомога </t>
  </si>
  <si>
    <t>Питома вага кількості осіб, які отримали матеріальну допомогу, до запланованої кількості осіб</t>
  </si>
  <si>
    <t xml:space="preserve">кількість осіб, які звернулись за матеріальною допомогою </t>
  </si>
  <si>
    <t>кількість осіб, яким призначена матеріальна допомога</t>
  </si>
  <si>
    <t>Питома вага кількості осіб, яким призначена матеріальна допомога, до кількості осіб, які звернулися за допомогою</t>
  </si>
  <si>
    <t>рік</t>
  </si>
  <si>
    <t>похов</t>
  </si>
  <si>
    <t>мат.пом.</t>
  </si>
  <si>
    <t>Рішення Центрально-Міської районної у місті ради від 23.12.2016 №119 «Про затвердження Програми соціального захисту мешканців Центрально-Міського району на 2017 -2019 роки» зі змінами;</t>
  </si>
  <si>
    <t>Начальник фінансового відділу</t>
  </si>
  <si>
    <t>Т.М.Нікітенко</t>
  </si>
  <si>
    <t>Завдання 6</t>
  </si>
  <si>
    <t>Рішення Центрально-Міської районної у місті ради від 23.12.2016 №119 «Про затвердження Програми соціального захисту мешканців Центрально-Міського району на 2017 -2019 роки» зі змінами</t>
  </si>
  <si>
    <t>Рішення Центрально-Міської районної у місті ради від 23.12.2016 №119 «Про затвердження Програми соціального захисту мешканців Центрально-Міського району на 2017 -2019 роки» зі змінами, кошторис на 2017 рік</t>
  </si>
  <si>
    <t>питома вага кількості дітей, які отримали новорічні подарунки, до запланованої кількості дітей</t>
  </si>
  <si>
    <t xml:space="preserve">  бюджетної програми місцевого бюджету на 2018 рік</t>
  </si>
  <si>
    <t xml:space="preserve">0800000                  Управління праці та соціального захисту населення виконкому Центрально-Міської районної у місті ради </t>
  </si>
  <si>
    <t xml:space="preserve">0810000                 Управління праці та соціального захисту населення виконкому Центрально-Міської районної у місті ради </t>
  </si>
  <si>
    <t>0813240                                                  Інші заклади та заходи</t>
  </si>
  <si>
    <t>Закон України «Про Державний бюджет України на 2018 рік»;</t>
  </si>
  <si>
    <t>0813242</t>
  </si>
  <si>
    <t>Інші заходи у сфері соціального захисту і соціального забезпечення</t>
  </si>
  <si>
    <t>Рішення Центрально-Міської районної у місті ради від 22.12.2017 №207 «Про районний у місті бюджет на 2018 рік» зі змінами</t>
  </si>
  <si>
    <t>Розрахунок до кошторису на 2018 рік</t>
  </si>
  <si>
    <t>Розрахунок до кошторису на 2018 рік, прогнозний контингент</t>
  </si>
  <si>
    <t>Рішення Центрально-Міської районної у місті ради від 23.12.2016 №119 «Про затвердження Програми соціального захисту мешканців Центрально-Міського району на 2017 -2019 роки» зі змінами, кошторис на 2018 рік</t>
  </si>
  <si>
    <t>динаміка кількості дітей з інвалідністю, яким були надані новорічні подарунки в порівнянні з минулим роком</t>
  </si>
  <si>
    <t>вартість новорічних подарунків для дітей з інвалідністю</t>
  </si>
  <si>
    <t>кількість дітей з інвалідністю віком від 1,5 місяців до 18 років</t>
  </si>
  <si>
    <r>
      <t>Прогноз видатків до кінця реалізації інвестиційного проекту</t>
    </r>
    <r>
      <rPr>
        <vertAlign val="superscript"/>
        <sz val="12"/>
        <color indexed="8"/>
        <rFont val="Times New Roman"/>
        <family val="1"/>
        <charset val="204"/>
      </rPr>
      <t>3</t>
    </r>
  </si>
  <si>
    <t>Придбання подарунків для дітей з інвалідністю до новорічних свят</t>
  </si>
  <si>
    <t>Обсяг бюджетних призначень/бюджетних асигнувань -  429,97 тис. гривень,</t>
  </si>
  <si>
    <t>у тому числі загального фонду - 429,97 тис. гривень</t>
  </si>
  <si>
    <t>Рішення Центрально-Міської районної у місті ради від 22.12.2017 №207 «Про районний у місті бюджет на 2018 рік» зі змінами;</t>
  </si>
  <si>
    <t>№ 25/33</t>
  </si>
  <si>
    <t>Придбання подарунків для дітей внутрішньо переміщених осіб до новорічних свят</t>
  </si>
  <si>
    <t>Розрахунково ((313/303)*100)</t>
  </si>
  <si>
    <t>обсяг видатків, передбачених на придбання подарунків для дітей з інвалідністю до новорічних свят</t>
  </si>
  <si>
    <t>кількість дітей внутрішньо переміщених осіб до новорічних свят</t>
  </si>
  <si>
    <t>обсяг видатків, передбачених на придбання подарунків для дітей внутрішньо переміщених осіб до новорічних свят</t>
  </si>
  <si>
    <t xml:space="preserve">вартість новорічних подарунків для дітей внутрішньо переміщених осіб </t>
  </si>
  <si>
    <t>Забезпечення надання матеріальної допомоги на поховання</t>
  </si>
  <si>
    <t>Надання матеріальної допомоги дітям, хворим на злоякісні новоутворення</t>
  </si>
  <si>
    <t>обсяг бюджетних коштів</t>
  </si>
  <si>
    <t>кількість дітей з інвалідністю</t>
  </si>
  <si>
    <t>дітей</t>
  </si>
  <si>
    <t>ASOPD</t>
  </si>
  <si>
    <t>вартість подарунку</t>
  </si>
  <si>
    <t>грн.</t>
  </si>
  <si>
    <t>кількість осіб з інвалідністю, які звернулись за місцем на автостоянці</t>
  </si>
  <si>
    <t>вартість місця на автостоянці в день</t>
  </si>
  <si>
    <t>Надання матеріальної допомоги на поховання</t>
  </si>
  <si>
    <t>Кількість отримувачів матеріальної допомоги на поховання</t>
  </si>
  <si>
    <t>Витрати на надання матеріальної допомоги на поховання</t>
  </si>
  <si>
    <t>Витрати на надання матеріальної допомоги дітям, хворим на злоякісні новоутворення</t>
  </si>
  <si>
    <t>Оплата послуг (крім комунальних)</t>
  </si>
  <si>
    <t>од.</t>
  </si>
  <si>
    <t>Середні витрати на проведення одного заходу</t>
  </si>
  <si>
    <t xml:space="preserve">Начальник відділу бухгалтерського  обліку-головний бухгалтер    </t>
  </si>
  <si>
    <t>(у редакції наказу Міністерства фінансів України від 29 грудня 2018 року № 1209)</t>
  </si>
  <si>
    <t>4.</t>
  </si>
  <si>
    <t>Цілі державної політики, на досягнення яких спрямовано реалізацію бюджетної програми</t>
  </si>
  <si>
    <t>Цілі державної політики</t>
  </si>
  <si>
    <t>1.</t>
  </si>
  <si>
    <t>Забезпечення надання додаткової соціальної допомоги незахищеним верствам населення</t>
  </si>
  <si>
    <t>5.</t>
  </si>
  <si>
    <t>Мета бюджетної програми</t>
  </si>
  <si>
    <t>6.</t>
  </si>
  <si>
    <t>Завдання</t>
  </si>
  <si>
    <t xml:space="preserve">Компенсаційні виплати власникам автостоянок (суб’єктам господарювання) вартості послуг, що надані безкоштовно, за зберігання транспортних засобів осіб з інвалідністю, членів їх сімей, законних представників осіб з інвалідністю та організацій </t>
  </si>
  <si>
    <t>Надання адресної допомоги на придбання другої тонни твердого палива та другого балону скрапленого газу особам, які відповідно до чинного законодавства мають право на знижку його вартості</t>
  </si>
  <si>
    <t>7.</t>
  </si>
  <si>
    <t>Придбання новорічних подарунків дітям, батьки яких загинули під час проведення антитерористичної операції</t>
  </si>
  <si>
    <t>8.</t>
  </si>
  <si>
    <t>Проведення заходів до пам’ятних дат та подій соціального спрямування</t>
  </si>
  <si>
    <t>Завдання бюджетної програми</t>
  </si>
  <si>
    <t>гривень</t>
  </si>
  <si>
    <t>Видатки (надані кредити з бюджету) та напрями використання бюджетних коштів за бюджетною програмою</t>
  </si>
  <si>
    <t>усього</t>
  </si>
  <si>
    <t>Затверджено  у паспорті бюджетної програми</t>
  </si>
  <si>
    <t>Касові видатки (надані кредити з бюджету)</t>
  </si>
  <si>
    <t xml:space="preserve">Пояснення щодо причин відхилення обсягів касових видатків (наданих кредитів з бюджету) за напрямом використання бюджетних коштів від обсягів, затверджених у паспорті бюджетної програми: </t>
  </si>
  <si>
    <t>Видатки (надані кредити з бюджету) на реалізацію місцевих/ регіональних програм, які виконуються в межах бюджетної програми</t>
  </si>
  <si>
    <t>Найменування місцевої/ регіональної програми</t>
  </si>
  <si>
    <t>Результативні показники бюджетної програми та аналіз їх виконання</t>
  </si>
  <si>
    <t>Напрями використання бюджетних коштів*</t>
  </si>
  <si>
    <t>1.1.</t>
  </si>
  <si>
    <t>процент охоплення відповідного контингенту (кількість дітей, які отримали подарунків поділена на кількість дітей, яким призначена допомога по інвалідності)</t>
  </si>
  <si>
    <t>1.2.</t>
  </si>
  <si>
    <t>1.3.</t>
  </si>
  <si>
    <t>1.4.</t>
  </si>
  <si>
    <t>Фактичні результативні показники, досягнуті за рахунок касових видатків (наданих кредитів з бюджету)</t>
  </si>
  <si>
    <t>розрахунковий показник</t>
  </si>
  <si>
    <t>Здійснення компенсаційних виплат власникам автостоянок (суб’єктам господарювання) вартості послуг, що надані безкоштовно, за зберігання транспортних засобів осіб з інвалідністю, членів їх сімей, законних представників осіб з інвалідністю та організацій</t>
  </si>
  <si>
    <t>витрати на надання компенсації власникам автостоянок</t>
  </si>
  <si>
    <t>Згідно поданих заяв</t>
  </si>
  <si>
    <t>2.1.</t>
  </si>
  <si>
    <t>2.2.</t>
  </si>
  <si>
    <t>2.3.</t>
  </si>
  <si>
    <t>2.4.</t>
  </si>
  <si>
    <t>Здійснення надання адресної допомоги  на придбання другої тонни твердого палива та другого балону скрапленого газу особам, які згідно чинного законодавства мають право на знижку його вартості</t>
  </si>
  <si>
    <t xml:space="preserve">Витрати на надання  пільг на придбання твердого палива та скрапленого газу </t>
  </si>
  <si>
    <t xml:space="preserve">кількість отримувачів пільг з придбання твердого палива та скрапленого газу </t>
  </si>
  <si>
    <t>форма Т2а</t>
  </si>
  <si>
    <t>середній розмір витрат на надання пільг на придбання твердого палива та скрапленого газу (сума нарахованих пільг поділена на кількість пільговиків)</t>
  </si>
  <si>
    <t>грн. /домогосподарство</t>
  </si>
  <si>
    <t>Питома вага відшкодованих послуг до нарахованих</t>
  </si>
  <si>
    <t>3.1.</t>
  </si>
  <si>
    <t>3.2.</t>
  </si>
  <si>
    <t>3.3.</t>
  </si>
  <si>
    <t>3.4.</t>
  </si>
  <si>
    <t>грн./ особу</t>
  </si>
  <si>
    <t>4.1.</t>
  </si>
  <si>
    <t>4.2.</t>
  </si>
  <si>
    <t>4.3.</t>
  </si>
  <si>
    <t>4.4.</t>
  </si>
  <si>
    <t>Середній розмір витрат на надання матеріальної допомоги на поховання (сума нарахованої матеріальної допомоги поділена на кількість отримувачів)</t>
  </si>
  <si>
    <t>5.1.</t>
  </si>
  <si>
    <t>5.2.</t>
  </si>
  <si>
    <t>5.3.</t>
  </si>
  <si>
    <t>5.4.</t>
  </si>
  <si>
    <t>6.1.</t>
  </si>
  <si>
    <t>6.2.</t>
  </si>
  <si>
    <t>6.3.</t>
  </si>
  <si>
    <t>6.4.</t>
  </si>
  <si>
    <t>кількість отримувачів матеріальної допомоги</t>
  </si>
  <si>
    <t>середній розмір витрат на надання матеріальної допомоги</t>
  </si>
  <si>
    <t>питома вага відшкодованих витрат до нарахованих</t>
  </si>
  <si>
    <t>Забезпечення надання матеріальної допомоги дітям, хворим на злоякісні новоутворення</t>
  </si>
  <si>
    <t>Списки КУ “Центр первинної медико-санітарної допомоги № 4”Криворізької міської ради, КУ “Центр первинної медико- санітарної допомоги № 5”</t>
  </si>
  <si>
    <t>7.1.</t>
  </si>
  <si>
    <t>7.2.</t>
  </si>
  <si>
    <t>7.3.</t>
  </si>
  <si>
    <t>7.4.</t>
  </si>
  <si>
    <t>Придбання новорічних  подарунків дітям, батьки яких загинули під час проведення АТО</t>
  </si>
  <si>
    <t>кількість дітей, батьки яких загинули під час проведення АТО</t>
  </si>
  <si>
    <t>процент охоплення відповідного контингенту (кількість дітей, які отримали подарунків поділена на кількість дітей, батьки яких загинули під час АТО)</t>
  </si>
  <si>
    <t>Здійснення виплат на оплату послуг (крім комунальних)</t>
  </si>
  <si>
    <t>8.1.</t>
  </si>
  <si>
    <t>8.2.</t>
  </si>
  <si>
    <t xml:space="preserve">процент охоплення </t>
  </si>
  <si>
    <t>Здійснення забезпечення проведення заходів до пам'ятних дат та подій соціального спрямування</t>
  </si>
  <si>
    <t>Витрати на проведення заходів</t>
  </si>
  <si>
    <t>Кількість заходів до пам’ятних дат та подій соціального спрямування</t>
  </si>
  <si>
    <t>Забезпечення проведення заходів</t>
  </si>
  <si>
    <t>9.1.</t>
  </si>
  <si>
    <t>9.2.</t>
  </si>
  <si>
    <t>Узагальнений висновок про виконання бюджетної програми</t>
  </si>
  <si>
    <t>*</t>
  </si>
  <si>
    <t>Зазначаються всі напрями використання бюджетних коштів, затверджені у паспорті бюджетної програми.</t>
  </si>
  <si>
    <t>процент охоплення відповідного контингенту (кількість осіб з інвалідністю, які звернулись, поділена на кількість інвалідів, яким виплачена компенсація)</t>
  </si>
  <si>
    <t>______</t>
  </si>
  <si>
    <t>Начальник управління праці та соціального захисту населення виконкому Саксаганської районної у місті ради</t>
  </si>
  <si>
    <t>Наказ Міністерства фінансів України 26 серпня 2014 року № 836</t>
  </si>
  <si>
    <t xml:space="preserve">про виконання паспорта бюджетної програми місцевого бюджету на 2020 рік </t>
  </si>
  <si>
    <t>Забезпечення надання додаткової соціальної допомоги незахищеним верствам населення Саксаганського району на 2020 рік.</t>
  </si>
  <si>
    <t>Оплата компенсації моральної шкоди в безспірному порядку</t>
  </si>
  <si>
    <t xml:space="preserve">Програма соціального захисту окремих категорій мешканців Саксаганського району на   2020-2022 роки (частково) </t>
  </si>
  <si>
    <t>обсяг бюджетних коштів на оплату компенсації моральної шкоди в безспірному порядку</t>
  </si>
  <si>
    <t>рішення районної у місті ради від 29.11.2019 № 340 «Про затвердження Програми соціального захисту  окремих категорій мешканців Саксаганського району на 2020-2022 роки» зі змінами</t>
  </si>
  <si>
    <t>Міська міжгалузева комплексна програма “Здоров’я нації”, затверджена рішенням Криворізької міської ради, від 22.12.2004р. № 2514 (зі змінами) ,                                     Рішення Криворізької міської ради від 21.12.2016 № 1185 "Про затвердження міжгалузевої комплексної програми "Здоров'я нації" у м. Кривому Розі на 2017-2021 роки" зі змінами</t>
  </si>
  <si>
    <t>Обсяг бюджетних призначень згідно паспорта бюджетної програми місцевого бюджету на 2020 рік по КПКВК МБ 0813242 "Інші заходи у сфері соціального захисту і соціального забезпечення "  складає 619 046 гривень.</t>
  </si>
  <si>
    <t>Касові видатки за зазначений період становлять 614 915 грн. та складають  99,33 %  річного плану.</t>
  </si>
  <si>
    <t>Аналіз стану виконання результативних показників:
          Касові видатки у 2020 році за бюджетною програмою 0813242 "Інші заходи у сфері соціального захисту  і соціального забезпечення" становлять 614 915 грн, що на 4 131 грн. менше від видатків, затверджених паспортом бюджетної програми місцевого бюджету. За напрямком "Здійснення виплат на оплату послуг (крім комунальних)" невикористан поштовий збір. Це пояснюється тим, що основна частина допомог перераховувалась через банківські установи. За напрямком "Надання адресної допомоги на придбання другої тонни твердого палива та другого балону скрапленого газу особам, які відповідно до чинного законодавства мають право на знижку його вартості" розбіжність виникла у зв'язку зі смертю отримувача цієї допомоги. За напрямком "Надання матеріальної допомоги на поховання"  відхилення виникло за рахунок зменшення кількості звернень громадян за допомогою. У зв'язку з вибуттям до інших районів та досягнення повноліття зменшилась кількість дітей, яким було вручено подарунки з нагоди новорічних свят.</t>
  </si>
  <si>
    <t>Пояснення щодо причин розбіжностей між фактичними та затвердженими результативними показниками.               Розбіжностей не виявлено</t>
  </si>
  <si>
    <t>Пояснення щодо розбіжностей між фактичними та плановими результативними показниками:  розбіжність виникла у зв'язку з перерахуванням  допомог  через банківські установи</t>
  </si>
  <si>
    <t>Розбіжності, які виникли по всім напрямам  між затвердженими та досягнутими результативними показниками  виникли внаслідок зменшення фактичної потреби. Фінансування витрат здійснено в повному обсязі. Заборгованість відсутня.</t>
  </si>
  <si>
    <t xml:space="preserve"> Видатки на забезпечення соціальної підтримки окремих категорій громадян, надання адресної допомоги малозабезпеченим верствам населення, підвищення соціальної захищеності мешканців району  повністю оплачені. Заборгованість відсутня. Аналіз стану результативних показників свідчить, що забезпечено виконання всіх завдань відповідно до головної мети за бюджетною програмою  по КПКВК 0813242.																																																																																																																														</t>
  </si>
  <si>
    <t>0800000</t>
  </si>
  <si>
    <t xml:space="preserve">Управління праці та соціального захисту населення виконкому Саксаганської районної у місті ради  </t>
  </si>
  <si>
    <t>05411280</t>
  </si>
  <si>
    <t xml:space="preserve">               </t>
  </si>
  <si>
    <t>(код Програмної класифікації видатків та кредитування місцевого бюджету)</t>
  </si>
  <si>
    <t>(код за ЄДРПОУ)</t>
  </si>
  <si>
    <t xml:space="preserve">2. </t>
  </si>
  <si>
    <t>0810000</t>
  </si>
  <si>
    <t>Інші заходи у сфері соціального захисту та соціального забезпечення</t>
  </si>
  <si>
    <t>04205606000</t>
  </si>
  <si>
    <t>(код Типової програмної класифікації видатків та кредитування місцевого бюджету)</t>
  </si>
  <si>
    <t>(код Функціональної класифікації видатків та кредитування бюджету)</t>
  </si>
  <si>
    <t>(найменування бюджетної програми згідно з Типовою програмною класифікацією видатків та кредитування місцевого бюджету)</t>
  </si>
  <si>
    <t>(код бюджету)</t>
  </si>
  <si>
    <t xml:space="preserve">Передбачені кошти за зазначеною програмою  дали можливість забезпечити:  змістовне  дозвілля дітей з інвалідністю району та дітей із сімей загиблих військовослужбовців з нагоди новорічних свят (було вручено відповідно 574 та 20 подарунків), надано матеріальну допомогу 22 дітям, хворим на злоякісні новоутворення  на загальну суму 518 000 грн. (розмір допомоги 2 000 грн. на одну дитину щомісяця). Надано матеріальну допомогу на поховання 24 особам  на загальну  суму 8 150 грн. Надані компенсаційні виплати  власникам автостоянок  вартості послуг, що надані безкоштовно зі зберігання транспортних засобів 2 осіб з інвалідністю на загальну суму 14 640 грн. (з розрахунку 20 грн. за один день зберігання). На протязі року багатодітній сім'ї надано матеріальну допомогу у розмірі 1 373 грн. на придбання другої тонни твердого палива. Було забезпечено проведення двох заходів до пам'ятних дат та подій соціального спрямування (з нагоди Міжнародного Дня  людей похилого віку та Дня ветерана, а також Дня пам'яті Голодомору) на загальну суму 4727 грн.  </t>
  </si>
  <si>
    <t>С. Гугуєва</t>
  </si>
  <si>
    <t>Г. Пономаренко</t>
  </si>
  <si>
    <t>(ініціали/ініціал та прізвище)</t>
  </si>
  <si>
    <t>(найменування відповідального виконавця)</t>
  </si>
  <si>
    <t xml:space="preserve">Пояснення щодо причин розбіжностей між фактичними та затвердженими результативними показниками.  Розбіжність між затвердженими та досягнутими результативними показниками за даним напрямком виникла за рахунок округлення суми в більшу сторону при плануванні. </t>
  </si>
  <si>
    <t>Пояснення щодо причин розбіжностей між фактичними та затвердженими результативними показниками.          Розбіжність між затвердженим та досягнутим результативним показником виникла внаслідок зменшення кількості дітей з інвалідністю (переїзду до інших районів та досягнення повноліття), яким планувалось придбати подарунки до новорічних свят.</t>
  </si>
  <si>
    <t>Пояснення щодо причин розбіжностей між фактичними та затвердженими результативними показниками.               Розбіжностей не виявлено.</t>
  </si>
  <si>
    <t>Пояснення щодо причин розбіжностей між фактичними та затвердженими результативними показниками.              Розбіжностей не виявлено.</t>
  </si>
  <si>
    <t>Пояснення щодо причин розбіжностей між фактичними та затвердженими результативними показниками.             Розбіжностей не виявлено.</t>
  </si>
  <si>
    <t>Пояснення щодо причин розбіжностей між фактичними та затвердженими результативними показниками.            Розбіжностей не виявлено.</t>
  </si>
  <si>
    <t>Пояснення щодо причин розбіжностей між фактичними та затвердженими результативними показниками.  Розбіжність між затвердженим та досягнутим результативним показником  пояснюється плануванням коштів на більшу кількість отримувачів допомоги, ніж фактично звернулось за звітний період.</t>
  </si>
  <si>
    <t>Пояснення щодо причин розбіжностей між фактичними та затвердженими результативними показниками.  Розбіжність між затвердженим та досягнутим результативним показником виникли внаслідок зменшення отримувачів допомоги, ніж планувалось.</t>
  </si>
  <si>
    <t>Пояснення щодо причин розбіжностей між фактичними та затвердженими результативними показниками.  Розбіжність між затвердженим та досягнутим результативним показником виникла внаслідок  зменшення середнього розміру допомоги через звернення людей переважно в весняно-літній період, коли розмір допомоги є меншим.</t>
  </si>
  <si>
    <t>Пояснення щодо причин розбіжностей між фактичними та затвердженими результативними показниками.  Розбіжність між затвердженим та досягнутим результативним показником пояснюється плануванням на більшу кількість отримувачів допомоги, ніж фактично було виплачено.</t>
  </si>
  <si>
    <t>Пояснення щодо причин розбіжностей між фактичними та затвердженими результативними показниками.    Розбіжність  між затвердженими та досягнутими результативними показниками  виникла внаслідок зменшення фактичної потреби.</t>
  </si>
  <si>
    <t>Пояснення щодо причин розбіжностей між фактичними та затвердженими результативними показниками.   Розбіжність виникла внаслідок зменшення фактичних видатків, ніж були заплановані. Фінансування витрат здійснено в повному обсязі. Кредиторська заборгованість відсутня.</t>
  </si>
  <si>
    <t xml:space="preserve">Пояснення щодо причин розбіжностей між фактичними та затвердженими результативними показниками. Розбіжність між затвердженим та досягнутим результативним показником за даним напрямком виникла через зменшення фактичної потреби  у коштах (у зв'язку зі смертю отримувача допомоги).  </t>
  </si>
  <si>
    <t xml:space="preserve">Пояснення щодо причин розбіжностей між фактичними та затвердженими результативними показниками.  Розбіжність між затвердженим та досягнутим результативним показником за даним напрямком виникла через зменшення фактичної кількості одержувачів у зв'язку зі смертю отримувача допомоги.  </t>
  </si>
  <si>
    <t>Пояснення щодо причин розбіжностей між фактичними та затвердженими результативними показниками.  Розбіжність між затвердженим та досягнутим результативним показником виникла внаслідок зменшення (переїзду до інших районів) кількості дітей, батьки яких загинули під час проведення АТО, яким планувалось придбати новорічні подарунки.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</si>
</sst>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0.00;#,&quot;-&quot;"/>
    <numFmt numFmtId="166" formatCode="#,##0.00000;\-#,##0.00000;#.000,&quot;-&quot;"/>
  </numFmts>
  <fonts count="42" x14ac:knownFonts="1">
    <font>
      <sz val="11"/>
      <color theme="1"/>
      <name val="Calibri"/>
      <family val="2"/>
      <charset val="204"/>
      <scheme val="minor"/>
    </font>
    <font>
      <sz val="14"/>
      <color indexed="8"/>
      <name val="Times New Roman"/>
      <family val="1"/>
      <charset val="204"/>
    </font>
    <font>
      <sz val="12"/>
      <color indexed="8"/>
      <name val="Times New Roman"/>
      <family val="1"/>
      <charset val="204"/>
    </font>
    <font>
      <sz val="10"/>
      <color indexed="8"/>
      <name val="Times New Roman"/>
      <family val="1"/>
      <charset val="204"/>
    </font>
    <font>
      <vertAlign val="superscript"/>
      <sz val="14"/>
      <color indexed="8"/>
      <name val="Times New Roman"/>
      <family val="1"/>
      <charset val="204"/>
    </font>
    <font>
      <sz val="11"/>
      <color indexed="8"/>
      <name val="Calibri"/>
      <family val="2"/>
      <charset val="204"/>
    </font>
    <font>
      <sz val="14"/>
      <color indexed="8"/>
      <name val="Times New Roman"/>
      <family val="1"/>
      <charset val="204"/>
    </font>
    <font>
      <sz val="12"/>
      <color indexed="8"/>
      <name val="Times New Roman"/>
      <family val="1"/>
      <charset val="204"/>
    </font>
    <font>
      <b/>
      <sz val="14"/>
      <color indexed="8"/>
      <name val="Times New Roman"/>
      <family val="1"/>
      <charset val="204"/>
    </font>
    <font>
      <sz val="11"/>
      <color indexed="8"/>
      <name val="Times New Roman"/>
      <family val="1"/>
      <charset val="204"/>
    </font>
    <font>
      <b/>
      <sz val="12"/>
      <color indexed="8"/>
      <name val="Times New Roman"/>
      <family val="1"/>
      <charset val="204"/>
    </font>
    <font>
      <sz val="10"/>
      <color indexed="8"/>
      <name val="Times New Roman"/>
      <family val="1"/>
      <charset val="204"/>
    </font>
    <font>
      <u/>
      <sz val="14"/>
      <color indexed="8"/>
      <name val="Times New Roman"/>
      <family val="1"/>
      <charset val="204"/>
    </font>
    <font>
      <b/>
      <sz val="16"/>
      <color indexed="8"/>
      <name val="Times New Roman"/>
      <family val="1"/>
      <charset val="204"/>
    </font>
    <font>
      <b/>
      <sz val="18"/>
      <color indexed="8"/>
      <name val="Times New Roman"/>
      <family val="1"/>
      <charset val="204"/>
    </font>
    <font>
      <vertAlign val="superscript"/>
      <sz val="12"/>
      <color indexed="8"/>
      <name val="Times New Roman"/>
      <family val="1"/>
      <charset val="204"/>
    </font>
    <font>
      <sz val="8"/>
      <name val="Calibri"/>
      <family val="2"/>
      <charset val="204"/>
    </font>
    <font>
      <sz val="8"/>
      <color indexed="8"/>
      <name val="Times New Roman"/>
      <family val="1"/>
      <charset val="204"/>
    </font>
    <font>
      <sz val="18"/>
      <color indexed="8"/>
      <name val="Times New Roman"/>
      <family val="1"/>
      <charset val="204"/>
    </font>
    <font>
      <sz val="16"/>
      <color indexed="8"/>
      <name val="Times New Roman"/>
      <family val="1"/>
      <charset val="204"/>
    </font>
    <font>
      <sz val="12"/>
      <name val="Times New Roman"/>
      <family val="1"/>
      <charset val="204"/>
    </font>
    <font>
      <i/>
      <sz val="12"/>
      <color indexed="8"/>
      <name val="Times New Roman"/>
      <family val="1"/>
      <charset val="204"/>
    </font>
    <font>
      <sz val="14"/>
      <name val="Times New Roman"/>
      <family val="1"/>
      <charset val="204"/>
    </font>
    <font>
      <vertAlign val="superscript"/>
      <sz val="10"/>
      <color indexed="8"/>
      <name val="Times New Roman"/>
      <family val="1"/>
      <charset val="204"/>
    </font>
    <font>
      <sz val="12"/>
      <color indexed="8"/>
      <name val="Times New Roman"/>
      <family val="1"/>
      <charset val="204"/>
    </font>
    <font>
      <b/>
      <i/>
      <sz val="12"/>
      <color indexed="8"/>
      <name val="Times New Roman"/>
      <family val="1"/>
      <charset val="204"/>
    </font>
    <font>
      <b/>
      <i/>
      <sz val="14"/>
      <color indexed="8"/>
      <name val="Times New Roman"/>
      <family val="1"/>
      <charset val="204"/>
    </font>
    <font>
      <sz val="11"/>
      <name val="Times New Roman"/>
      <family val="1"/>
      <charset val="204"/>
    </font>
    <font>
      <b/>
      <sz val="11"/>
      <color indexed="8"/>
      <name val="Times New Roman"/>
      <family val="1"/>
      <charset val="204"/>
    </font>
    <font>
      <sz val="10.5"/>
      <color indexed="8"/>
      <name val="Times New Roman"/>
      <family val="1"/>
      <charset val="204"/>
    </font>
    <font>
      <b/>
      <sz val="10.5"/>
      <color indexed="8"/>
      <name val="Times New Roman"/>
      <family val="1"/>
      <charset val="204"/>
    </font>
    <font>
      <sz val="15"/>
      <color indexed="8"/>
      <name val="Times New Roman"/>
      <family val="1"/>
      <charset val="204"/>
    </font>
    <font>
      <sz val="11.5"/>
      <color indexed="8"/>
      <name val="Times New Roman"/>
      <family val="1"/>
      <charset val="204"/>
    </font>
    <font>
      <b/>
      <u/>
      <sz val="10.5"/>
      <name val="Times New Roman"/>
      <family val="1"/>
      <charset val="204"/>
    </font>
    <font>
      <sz val="9"/>
      <color indexed="8"/>
      <name val="Times New Roman"/>
      <family val="1"/>
      <charset val="204"/>
    </font>
    <font>
      <sz val="10"/>
      <name val="Times New Roman"/>
      <family val="1"/>
      <charset val="204"/>
    </font>
    <font>
      <b/>
      <u/>
      <sz val="14"/>
      <name val="Times New Roman"/>
      <family val="1"/>
      <charset val="204"/>
    </font>
    <font>
      <b/>
      <sz val="14"/>
      <name val="Times New Roman"/>
      <family val="1"/>
      <charset val="204"/>
    </font>
    <font>
      <sz val="15"/>
      <name val="Times New Roman"/>
      <family val="1"/>
      <charset val="204"/>
    </font>
    <font>
      <b/>
      <sz val="15"/>
      <color indexed="8"/>
      <name val="Times New Roman"/>
      <family val="1"/>
      <charset val="204"/>
    </font>
    <font>
      <sz val="14"/>
      <color rgb="FF000000"/>
      <name val="Times New Roman"/>
      <family val="1"/>
      <charset val="204"/>
    </font>
    <font>
      <sz val="11"/>
      <color theme="1"/>
      <name val="Times New Roman"/>
      <family val="1"/>
      <charset val="204"/>
    </font>
  </fonts>
  <fills count="3">
    <fill>
      <patternFill patternType="none"/>
    </fill>
    <fill>
      <patternFill patternType="gray125"/>
    </fill>
    <fill>
      <patternFill patternType="solid">
        <fgColor theme="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s>
  <cellStyleXfs count="2">
    <xf numFmtId="0" fontId="0" fillId="0" borderId="0"/>
    <xf numFmtId="0" fontId="5" fillId="0" borderId="0"/>
  </cellStyleXfs>
  <cellXfs count="491">
    <xf numFmtId="0" fontId="0" fillId="0" borderId="0" xfId="0"/>
    <xf numFmtId="0" fontId="6" fillId="0" borderId="0" xfId="0" applyFont="1" applyAlignment="1">
      <alignment horizontal="left"/>
    </xf>
    <xf numFmtId="0" fontId="7" fillId="0" borderId="0" xfId="0" applyFont="1" applyAlignment="1">
      <alignment horizontal="left"/>
    </xf>
    <xf numFmtId="0" fontId="7" fillId="0" borderId="0" xfId="0" applyFont="1" applyAlignment="1">
      <alignment horizontal="left" indent="15"/>
    </xf>
    <xf numFmtId="0" fontId="8" fillId="0" borderId="0" xfId="0" applyFont="1" applyAlignment="1">
      <alignment horizontal="left"/>
    </xf>
    <xf numFmtId="0" fontId="6" fillId="0" borderId="0" xfId="0" applyFont="1" applyAlignment="1"/>
    <xf numFmtId="0" fontId="9" fillId="0" borderId="0" xfId="0" applyFont="1"/>
    <xf numFmtId="0" fontId="7" fillId="0" borderId="1" xfId="0" applyFont="1" applyBorder="1" applyAlignment="1">
      <alignment horizontal="left" vertical="top" wrapText="1"/>
    </xf>
    <xf numFmtId="0" fontId="7" fillId="0" borderId="1" xfId="0" applyFont="1" applyBorder="1" applyAlignment="1">
      <alignment horizontal="center" vertical="top" wrapText="1"/>
    </xf>
    <xf numFmtId="0" fontId="6" fillId="0" borderId="0" xfId="0" applyFont="1" applyAlignment="1">
      <alignment horizontal="center"/>
    </xf>
    <xf numFmtId="0" fontId="9" fillId="0" borderId="0" xfId="0" applyFont="1" applyAlignment="1">
      <alignment horizontal="left"/>
    </xf>
    <xf numFmtId="0" fontId="9" fillId="0" borderId="2" xfId="0" applyFont="1" applyBorder="1"/>
    <xf numFmtId="0" fontId="6" fillId="0" borderId="0" xfId="0" applyFont="1"/>
    <xf numFmtId="0" fontId="6" fillId="0" borderId="0" xfId="0" applyFont="1" applyAlignment="1">
      <alignment horizontal="left" vertical="top"/>
    </xf>
    <xf numFmtId="0" fontId="6" fillId="0" borderId="0" xfId="0" applyFont="1" applyAlignment="1">
      <alignment vertical="top"/>
    </xf>
    <xf numFmtId="0" fontId="7" fillId="0" borderId="0" xfId="0" applyFont="1"/>
    <xf numFmtId="0" fontId="10" fillId="0" borderId="1" xfId="0" applyFont="1" applyBorder="1" applyAlignment="1">
      <alignment horizontal="center" vertical="top" wrapText="1"/>
    </xf>
    <xf numFmtId="0" fontId="6" fillId="0" borderId="0" xfId="0" applyFont="1" applyAlignment="1">
      <alignment horizontal="right"/>
    </xf>
    <xf numFmtId="0" fontId="6" fillId="0" borderId="0" xfId="0" applyFont="1" applyAlignment="1">
      <alignment horizontal="right" vertical="top"/>
    </xf>
    <xf numFmtId="0" fontId="7" fillId="0" borderId="0" xfId="0" applyFont="1" applyBorder="1" applyAlignment="1">
      <alignment horizontal="center" vertical="center" wrapText="1"/>
    </xf>
    <xf numFmtId="0" fontId="7" fillId="0" borderId="0" xfId="0" applyFont="1" applyBorder="1" applyAlignment="1">
      <alignment vertical="top" wrapText="1"/>
    </xf>
    <xf numFmtId="0" fontId="6" fillId="0" borderId="0" xfId="0" applyFont="1" applyBorder="1" applyAlignment="1">
      <alignment horizontal="center" vertical="top" wrapText="1"/>
    </xf>
    <xf numFmtId="0" fontId="6" fillId="0" borderId="0" xfId="0" applyFont="1" applyBorder="1" applyAlignment="1">
      <alignment wrapText="1"/>
    </xf>
    <xf numFmtId="0" fontId="11" fillId="0" borderId="0" xfId="0" applyFont="1"/>
    <xf numFmtId="0" fontId="12" fillId="0" borderId="0" xfId="0" applyFont="1" applyBorder="1" applyAlignment="1">
      <alignment vertical="top" wrapText="1"/>
    </xf>
    <xf numFmtId="0" fontId="6" fillId="0" borderId="0" xfId="0" applyFont="1" applyBorder="1" applyAlignment="1"/>
    <xf numFmtId="0" fontId="6" fillId="0" borderId="0" xfId="0" applyFont="1" applyBorder="1" applyAlignment="1">
      <alignment horizontal="left"/>
    </xf>
    <xf numFmtId="14" fontId="6" fillId="0" borderId="2" xfId="0" applyNumberFormat="1" applyFont="1" applyBorder="1"/>
    <xf numFmtId="0" fontId="7" fillId="0" borderId="0" xfId="0" applyFont="1" applyAlignment="1">
      <alignment vertical="center"/>
    </xf>
    <xf numFmtId="0" fontId="15" fillId="0" borderId="0" xfId="0" applyFont="1" applyBorder="1" applyAlignment="1">
      <alignment horizontal="left" vertical="center" wrapText="1"/>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left" vertical="top" wrapText="1"/>
    </xf>
    <xf numFmtId="0" fontId="1" fillId="0" borderId="0" xfId="0" applyFont="1" applyBorder="1" applyAlignment="1">
      <alignment horizontal="justify" wrapText="1"/>
    </xf>
    <xf numFmtId="0" fontId="1" fillId="0" borderId="0" xfId="0" applyFont="1"/>
    <xf numFmtId="0" fontId="1" fillId="0" borderId="1" xfId="0" applyFont="1" applyBorder="1" applyAlignment="1">
      <alignment horizontal="center" vertical="top" wrapText="1"/>
    </xf>
    <xf numFmtId="0" fontId="1" fillId="0" borderId="3" xfId="0" applyFont="1" applyBorder="1" applyAlignment="1">
      <alignment horizontal="center" vertical="top" wrapText="1"/>
    </xf>
    <xf numFmtId="0" fontId="1" fillId="0" borderId="3" xfId="0" applyFont="1" applyBorder="1" applyAlignment="1">
      <alignment horizontal="left" vertical="top" wrapText="1"/>
    </xf>
    <xf numFmtId="0" fontId="1" fillId="0" borderId="0" xfId="0" applyFont="1" applyAlignment="1">
      <alignment horizontal="left"/>
    </xf>
    <xf numFmtId="0" fontId="17" fillId="0" borderId="0" xfId="0" applyFont="1"/>
    <xf numFmtId="0" fontId="17" fillId="0" borderId="0" xfId="0" applyFont="1" applyAlignment="1">
      <alignment horizontal="left" indent="15"/>
    </xf>
    <xf numFmtId="0" fontId="17" fillId="0" borderId="0" xfId="0" applyFont="1" applyAlignment="1">
      <alignment horizontal="left"/>
    </xf>
    <xf numFmtId="0" fontId="2" fillId="0" borderId="0" xfId="0" applyFont="1" applyAlignment="1">
      <alignment horizontal="left"/>
    </xf>
    <xf numFmtId="0" fontId="1" fillId="0" borderId="2" xfId="0" applyFont="1" applyBorder="1"/>
    <xf numFmtId="0" fontId="2" fillId="0" borderId="0" xfId="0" applyFont="1"/>
    <xf numFmtId="0" fontId="2" fillId="0" borderId="1" xfId="0" applyFont="1" applyBorder="1" applyAlignment="1">
      <alignment horizontal="center" vertical="top" wrapText="1"/>
    </xf>
    <xf numFmtId="0" fontId="2" fillId="0" borderId="1" xfId="0" applyFont="1" applyBorder="1" applyAlignment="1">
      <alignment horizontal="center" vertical="center" wrapText="1"/>
    </xf>
    <xf numFmtId="0" fontId="3" fillId="0" borderId="0" xfId="0" applyFont="1"/>
    <xf numFmtId="0" fontId="1" fillId="0" borderId="4" xfId="0" applyFont="1" applyBorder="1" applyAlignment="1">
      <alignment horizontal="center" vertical="center" wrapText="1"/>
    </xf>
    <xf numFmtId="0" fontId="7" fillId="0" borderId="0" xfId="0" applyFont="1" applyAlignment="1">
      <alignment horizontal="center" vertical="center"/>
    </xf>
    <xf numFmtId="0" fontId="7" fillId="0" borderId="0" xfId="0" applyFont="1" applyBorder="1" applyAlignment="1">
      <alignment vertical="center" wrapText="1"/>
    </xf>
    <xf numFmtId="0" fontId="9" fillId="0" borderId="4" xfId="0" applyFont="1" applyBorder="1" applyAlignment="1">
      <alignment horizontal="center" vertical="center" wrapText="1"/>
    </xf>
    <xf numFmtId="0" fontId="2" fillId="0" borderId="4" xfId="0" applyFont="1" applyBorder="1" applyAlignment="1">
      <alignment horizontal="center" vertical="center" wrapText="1"/>
    </xf>
    <xf numFmtId="0" fontId="2" fillId="0" borderId="0" xfId="0" applyFont="1" applyBorder="1" applyAlignment="1">
      <alignment horizontal="justify" vertical="center" wrapText="1"/>
    </xf>
    <xf numFmtId="0" fontId="2" fillId="0" borderId="0" xfId="0" applyFont="1" applyAlignment="1">
      <alignment vertical="center"/>
    </xf>
    <xf numFmtId="0" fontId="1" fillId="0" borderId="1" xfId="0" applyFont="1" applyBorder="1" applyAlignment="1">
      <alignment horizontal="center" vertical="center"/>
    </xf>
    <xf numFmtId="0" fontId="9" fillId="0" borderId="5" xfId="0" applyFont="1" applyBorder="1"/>
    <xf numFmtId="164" fontId="20" fillId="0" borderId="1" xfId="0" applyNumberFormat="1" applyFont="1" applyBorder="1" applyAlignment="1">
      <alignment vertical="top" wrapText="1"/>
    </xf>
    <xf numFmtId="0" fontId="21" fillId="0" borderId="1" xfId="0" applyFont="1" applyBorder="1" applyAlignment="1">
      <alignment horizontal="left" vertical="top" wrapText="1"/>
    </xf>
    <xf numFmtId="0" fontId="2" fillId="0" borderId="1" xfId="0" applyFont="1" applyBorder="1" applyAlignment="1">
      <alignment horizontal="left" vertical="top" wrapText="1"/>
    </xf>
    <xf numFmtId="0" fontId="2" fillId="0" borderId="0" xfId="0" applyFont="1" applyBorder="1" applyAlignment="1">
      <alignment horizontal="center" vertical="top" wrapText="1"/>
    </xf>
    <xf numFmtId="0" fontId="6" fillId="0" borderId="0" xfId="0" applyFont="1" applyFill="1" applyAlignment="1">
      <alignment horizontal="left"/>
    </xf>
    <xf numFmtId="0" fontId="6" fillId="0" borderId="0" xfId="0" applyFont="1" applyFill="1"/>
    <xf numFmtId="0" fontId="2" fillId="0" borderId="3" xfId="0" applyFont="1" applyBorder="1" applyAlignment="1">
      <alignment horizontal="center" vertical="top" wrapText="1"/>
    </xf>
    <xf numFmtId="0" fontId="2" fillId="0" borderId="0" xfId="0" applyFont="1" applyBorder="1" applyAlignment="1">
      <alignment horizontal="justify" wrapText="1"/>
    </xf>
    <xf numFmtId="0" fontId="2" fillId="0" borderId="3" xfId="0" applyFont="1" applyBorder="1" applyAlignment="1">
      <alignment horizontal="left" vertical="top" wrapText="1"/>
    </xf>
    <xf numFmtId="0" fontId="2" fillId="0" borderId="0" xfId="0" applyFont="1" applyBorder="1" applyAlignment="1">
      <alignment horizontal="left" vertical="top" wrapText="1"/>
    </xf>
    <xf numFmtId="0" fontId="1" fillId="0" borderId="0" xfId="0" applyFont="1" applyBorder="1" applyAlignment="1">
      <alignment horizontal="center" vertical="top" wrapText="1"/>
    </xf>
    <xf numFmtId="0" fontId="1" fillId="0" borderId="0" xfId="0" applyFont="1" applyBorder="1" applyAlignment="1">
      <alignment horizontal="left" vertical="top" wrapText="1"/>
    </xf>
    <xf numFmtId="164" fontId="22" fillId="0" borderId="1" xfId="0" applyNumberFormat="1" applyFont="1" applyFill="1" applyBorder="1" applyAlignment="1">
      <alignment vertical="top" wrapText="1"/>
    </xf>
    <xf numFmtId="0" fontId="2" fillId="0" borderId="0" xfId="0" applyFont="1" applyAlignment="1">
      <alignment wrapText="1"/>
    </xf>
    <xf numFmtId="0" fontId="2" fillId="0" borderId="0" xfId="0" applyFont="1" applyFill="1" applyAlignment="1">
      <alignment wrapText="1"/>
    </xf>
    <xf numFmtId="0" fontId="1" fillId="0" borderId="1" xfId="0" applyFont="1" applyBorder="1" applyAlignment="1">
      <alignment horizontal="left" wrapText="1"/>
    </xf>
    <xf numFmtId="0" fontId="9" fillId="0" borderId="1" xfId="0" applyFont="1" applyBorder="1" applyAlignment="1">
      <alignment horizontal="center" vertical="center" wrapText="1"/>
    </xf>
    <xf numFmtId="49" fontId="1" fillId="0" borderId="1" xfId="0" applyNumberFormat="1" applyFont="1" applyBorder="1" applyAlignment="1">
      <alignment horizontal="center" vertical="top" wrapText="1"/>
    </xf>
    <xf numFmtId="0" fontId="9" fillId="0" borderId="0" xfId="0" applyFont="1" applyBorder="1" applyAlignment="1">
      <alignment horizontal="justify" vertical="center" wrapText="1"/>
    </xf>
    <xf numFmtId="0" fontId="9" fillId="0" borderId="0" xfId="0" applyFont="1" applyAlignment="1">
      <alignment vertical="center"/>
    </xf>
    <xf numFmtId="49" fontId="2" fillId="0" borderId="1" xfId="0" applyNumberFormat="1" applyFont="1" applyBorder="1" applyAlignment="1">
      <alignment horizontal="center" vertical="top"/>
    </xf>
    <xf numFmtId="0" fontId="25" fillId="0" borderId="1" xfId="0" applyFont="1" applyBorder="1" applyAlignment="1">
      <alignment horizontal="center" vertical="top" wrapText="1"/>
    </xf>
    <xf numFmtId="0" fontId="26" fillId="0" borderId="1" xfId="0" applyFont="1" applyBorder="1" applyAlignment="1">
      <alignment horizontal="left" vertical="top" wrapText="1"/>
    </xf>
    <xf numFmtId="0" fontId="25" fillId="0" borderId="0" xfId="0" applyFont="1" applyBorder="1" applyAlignment="1">
      <alignment horizontal="justify" vertical="center" wrapText="1"/>
    </xf>
    <xf numFmtId="0" fontId="26" fillId="0" borderId="0" xfId="0" applyFont="1"/>
    <xf numFmtId="0" fontId="6" fillId="0" borderId="1" xfId="0" applyFont="1" applyBorder="1" applyAlignment="1">
      <alignment horizontal="center" vertical="center" wrapText="1"/>
    </xf>
    <xf numFmtId="0" fontId="9" fillId="0" borderId="0" xfId="0" applyFont="1" applyFill="1"/>
    <xf numFmtId="0" fontId="1" fillId="0" borderId="0" xfId="0" applyFont="1" applyFill="1" applyAlignment="1">
      <alignment horizontal="left" indent="15"/>
    </xf>
    <xf numFmtId="0" fontId="1" fillId="0" borderId="0" xfId="0" applyFont="1" applyFill="1"/>
    <xf numFmtId="0" fontId="9" fillId="0" borderId="0" xfId="0" applyFont="1" applyFill="1" applyAlignment="1">
      <alignment horizontal="left"/>
    </xf>
    <xf numFmtId="0" fontId="1" fillId="0" borderId="0" xfId="0" applyFont="1" applyFill="1" applyAlignment="1">
      <alignment horizontal="right"/>
    </xf>
    <xf numFmtId="0" fontId="1" fillId="0" borderId="0" xfId="0" applyFont="1" applyFill="1" applyAlignment="1"/>
    <xf numFmtId="0" fontId="1" fillId="0" borderId="0" xfId="0" applyFont="1" applyFill="1" applyBorder="1" applyAlignment="1"/>
    <xf numFmtId="0" fontId="1" fillId="0" borderId="0" xfId="0" applyFont="1" applyFill="1" applyAlignment="1">
      <alignment horizontal="right" vertical="top"/>
    </xf>
    <xf numFmtId="0" fontId="12" fillId="0" borderId="0" xfId="0" applyFont="1" applyFill="1" applyBorder="1" applyAlignment="1">
      <alignment vertical="top" wrapText="1"/>
    </xf>
    <xf numFmtId="0" fontId="1" fillId="0" borderId="0" xfId="0" applyFont="1" applyFill="1" applyAlignment="1">
      <alignment vertical="top"/>
    </xf>
    <xf numFmtId="0" fontId="1" fillId="0" borderId="0" xfId="0" applyFont="1" applyFill="1" applyBorder="1" applyAlignment="1">
      <alignment horizontal="left"/>
    </xf>
    <xf numFmtId="0" fontId="1" fillId="0" borderId="0" xfId="0" applyFont="1" applyFill="1" applyAlignment="1">
      <alignment horizontal="left"/>
    </xf>
    <xf numFmtId="0" fontId="2" fillId="0" borderId="1" xfId="0" applyFont="1" applyFill="1" applyBorder="1" applyAlignment="1">
      <alignment horizontal="center" wrapText="1"/>
    </xf>
    <xf numFmtId="0" fontId="1" fillId="0" borderId="0" xfId="0" applyFont="1" applyFill="1" applyAlignment="1">
      <alignment wrapText="1"/>
    </xf>
    <xf numFmtId="0" fontId="1" fillId="0" borderId="2" xfId="0" applyFont="1" applyFill="1" applyBorder="1"/>
    <xf numFmtId="0" fontId="9" fillId="0" borderId="0" xfId="0" applyFont="1" applyFill="1" applyAlignment="1">
      <alignment horizontal="center"/>
    </xf>
    <xf numFmtId="0" fontId="9" fillId="0" borderId="0" xfId="0" applyFont="1" applyFill="1" applyBorder="1" applyAlignment="1">
      <alignment horizontal="center"/>
    </xf>
    <xf numFmtId="0" fontId="9" fillId="0" borderId="2" xfId="0" applyFont="1" applyFill="1" applyBorder="1"/>
    <xf numFmtId="0" fontId="9" fillId="0" borderId="0" xfId="0" applyFont="1" applyFill="1" applyAlignment="1">
      <alignment horizontal="right"/>
    </xf>
    <xf numFmtId="0" fontId="2" fillId="0" borderId="6" xfId="0" applyFont="1" applyFill="1" applyBorder="1" applyAlignment="1">
      <alignment horizontal="center" wrapText="1"/>
    </xf>
    <xf numFmtId="0" fontId="1" fillId="0" borderId="1" xfId="0" applyFont="1" applyFill="1" applyBorder="1" applyAlignment="1">
      <alignment horizontal="center" vertical="center" wrapText="1"/>
    </xf>
    <xf numFmtId="0" fontId="29" fillId="0" borderId="1" xfId="0" applyFont="1" applyBorder="1" applyAlignment="1">
      <alignment horizontal="center" wrapText="1"/>
    </xf>
    <xf numFmtId="0" fontId="29" fillId="0" borderId="0" xfId="0" applyFont="1" applyFill="1" applyBorder="1" applyAlignment="1">
      <alignment vertical="center" wrapText="1"/>
    </xf>
    <xf numFmtId="0" fontId="2" fillId="0" borderId="0" xfId="0" applyFont="1" applyFill="1" applyBorder="1" applyAlignment="1">
      <alignment wrapText="1"/>
    </xf>
    <xf numFmtId="0" fontId="1" fillId="0" borderId="1" xfId="0" applyFont="1" applyBorder="1" applyAlignment="1">
      <alignment horizontal="center" wrapText="1"/>
    </xf>
    <xf numFmtId="0" fontId="1" fillId="0" borderId="1" xfId="0" applyFont="1" applyFill="1" applyBorder="1" applyAlignment="1">
      <alignment horizontal="left"/>
    </xf>
    <xf numFmtId="0" fontId="1" fillId="0" borderId="3" xfId="0" applyFont="1" applyFill="1" applyBorder="1" applyAlignment="1">
      <alignment horizontal="left"/>
    </xf>
    <xf numFmtId="0" fontId="1" fillId="0" borderId="4" xfId="0" applyFont="1" applyFill="1" applyBorder="1" applyAlignment="1">
      <alignment horizontal="center"/>
    </xf>
    <xf numFmtId="0" fontId="1" fillId="0" borderId="7" xfId="0" applyFont="1" applyFill="1" applyBorder="1" applyAlignment="1">
      <alignment horizontal="left"/>
    </xf>
    <xf numFmtId="0" fontId="1" fillId="0" borderId="8" xfId="0" applyFont="1" applyFill="1" applyBorder="1" applyAlignment="1">
      <alignment horizontal="center"/>
    </xf>
    <xf numFmtId="0" fontId="1" fillId="0" borderId="6" xfId="0" applyFont="1" applyFill="1" applyBorder="1" applyAlignment="1">
      <alignment horizontal="center"/>
    </xf>
    <xf numFmtId="0" fontId="1" fillId="0" borderId="1" xfId="0" applyFont="1" applyFill="1" applyBorder="1" applyAlignment="1">
      <alignment horizontal="center"/>
    </xf>
    <xf numFmtId="3" fontId="1" fillId="0" borderId="1" xfId="0" applyNumberFormat="1" applyFont="1" applyFill="1" applyBorder="1" applyAlignment="1">
      <alignment horizontal="center" vertical="center" wrapText="1"/>
    </xf>
    <xf numFmtId="49" fontId="1" fillId="0" borderId="0" xfId="0" applyNumberFormat="1" applyFont="1" applyFill="1" applyBorder="1" applyAlignment="1">
      <alignment vertical="center" wrapText="1"/>
    </xf>
    <xf numFmtId="3" fontId="8" fillId="0" borderId="1" xfId="0" applyNumberFormat="1" applyFont="1" applyFill="1" applyBorder="1" applyAlignment="1">
      <alignment horizontal="center"/>
    </xf>
    <xf numFmtId="0" fontId="8" fillId="0" borderId="2" xfId="0" applyFont="1" applyFill="1" applyBorder="1" applyAlignment="1">
      <alignment horizontal="left"/>
    </xf>
    <xf numFmtId="3" fontId="1" fillId="0" borderId="1" xfId="0" applyNumberFormat="1" applyFont="1" applyBorder="1" applyAlignment="1">
      <alignment horizontal="center" vertical="center" wrapText="1"/>
    </xf>
    <xf numFmtId="3" fontId="1" fillId="0" borderId="1" xfId="0" applyNumberFormat="1" applyFont="1" applyFill="1" applyBorder="1" applyAlignment="1">
      <alignment horizontal="center"/>
    </xf>
    <xf numFmtId="3" fontId="1" fillId="0" borderId="1" xfId="0" applyNumberFormat="1" applyFont="1" applyFill="1" applyBorder="1" applyAlignment="1">
      <alignment horizontal="center" vertical="center"/>
    </xf>
    <xf numFmtId="0" fontId="1" fillId="0" borderId="1" xfId="0" applyFont="1" applyFill="1" applyBorder="1" applyAlignment="1"/>
    <xf numFmtId="3" fontId="1" fillId="0" borderId="6" xfId="0" applyNumberFormat="1" applyFont="1" applyFill="1" applyBorder="1" applyAlignment="1">
      <alignment horizontal="center"/>
    </xf>
    <xf numFmtId="0" fontId="1" fillId="0" borderId="8" xfId="0" applyFont="1" applyFill="1" applyBorder="1" applyAlignment="1">
      <alignment horizontal="left"/>
    </xf>
    <xf numFmtId="0" fontId="1" fillId="0" borderId="6" xfId="0" applyFont="1" applyFill="1" applyBorder="1" applyAlignment="1">
      <alignment horizontal="left"/>
    </xf>
    <xf numFmtId="0" fontId="1" fillId="0" borderId="5" xfId="0" applyFont="1" applyFill="1" applyBorder="1" applyAlignment="1">
      <alignment horizontal="left"/>
    </xf>
    <xf numFmtId="3" fontId="1" fillId="0" borderId="6" xfId="0" applyNumberFormat="1" applyFont="1" applyFill="1" applyBorder="1" applyAlignment="1">
      <alignment horizontal="center" vertical="center"/>
    </xf>
    <xf numFmtId="0" fontId="3" fillId="0" borderId="0" xfId="0" applyFont="1" applyFill="1" applyAlignment="1">
      <alignment horizontal="right" vertical="top"/>
    </xf>
    <xf numFmtId="0" fontId="3" fillId="0" borderId="0" xfId="0" applyFont="1" applyFill="1" applyAlignment="1">
      <alignment horizontal="left"/>
    </xf>
    <xf numFmtId="0" fontId="3" fillId="0" borderId="0" xfId="0" applyFont="1" applyFill="1" applyBorder="1" applyAlignment="1">
      <alignment horizontal="left"/>
    </xf>
    <xf numFmtId="0" fontId="1" fillId="0" borderId="0" xfId="0" applyFont="1" applyFill="1" applyAlignment="1">
      <alignment horizontal="left" wrapText="1"/>
    </xf>
    <xf numFmtId="0" fontId="1" fillId="0" borderId="0" xfId="0" applyFont="1" applyFill="1" applyBorder="1" applyAlignment="1">
      <alignment vertical="center" wrapText="1"/>
    </xf>
    <xf numFmtId="0" fontId="8" fillId="0" borderId="0" xfId="0" applyFont="1" applyFill="1" applyAlignment="1">
      <alignment horizontal="right"/>
    </xf>
    <xf numFmtId="0" fontId="8" fillId="0" borderId="0" xfId="0" applyFont="1" applyFill="1" applyAlignment="1">
      <alignment horizontal="left"/>
    </xf>
    <xf numFmtId="0" fontId="8" fillId="0" borderId="0" xfId="0" applyFont="1" applyFill="1" applyBorder="1" applyAlignment="1">
      <alignment horizontal="left"/>
    </xf>
    <xf numFmtId="3" fontId="1" fillId="0" borderId="3" xfId="0" applyNumberFormat="1" applyFont="1" applyFill="1" applyBorder="1" applyAlignment="1">
      <alignment horizontal="center" vertical="center"/>
    </xf>
    <xf numFmtId="0" fontId="13" fillId="0" borderId="9" xfId="0" applyFont="1" applyFill="1" applyBorder="1" applyAlignment="1">
      <alignment horizontal="center"/>
    </xf>
    <xf numFmtId="0" fontId="8" fillId="0" borderId="1" xfId="0" applyFont="1" applyBorder="1" applyAlignment="1">
      <alignment horizontal="center" wrapText="1"/>
    </xf>
    <xf numFmtId="0" fontId="8" fillId="0" borderId="10" xfId="0" applyFont="1" applyFill="1" applyBorder="1" applyAlignment="1">
      <alignment horizontal="center" vertical="center"/>
    </xf>
    <xf numFmtId="0" fontId="1" fillId="0" borderId="1" xfId="0" applyFont="1" applyFill="1" applyBorder="1" applyAlignment="1">
      <alignment horizontal="center" vertical="center"/>
    </xf>
    <xf numFmtId="0" fontId="8" fillId="0" borderId="1" xfId="0" applyFont="1" applyFill="1" applyBorder="1" applyAlignment="1">
      <alignment horizontal="center" vertical="center"/>
    </xf>
    <xf numFmtId="49" fontId="1" fillId="0" borderId="0" xfId="0" applyNumberFormat="1" applyFont="1" applyFill="1" applyBorder="1" applyAlignment="1">
      <alignment wrapText="1"/>
    </xf>
    <xf numFmtId="3" fontId="1" fillId="0" borderId="0" xfId="0" applyNumberFormat="1" applyFont="1" applyFill="1" applyBorder="1" applyAlignment="1">
      <alignment horizontal="center" vertical="center"/>
    </xf>
    <xf numFmtId="0" fontId="1" fillId="0" borderId="0" xfId="0" applyFont="1" applyFill="1" applyBorder="1" applyAlignment="1">
      <alignment horizontal="right" vertical="top"/>
    </xf>
    <xf numFmtId="0" fontId="12" fillId="0" borderId="0" xfId="0" applyFont="1" applyFill="1" applyBorder="1" applyAlignment="1">
      <alignment horizontal="right" vertical="top"/>
    </xf>
    <xf numFmtId="0" fontId="40" fillId="0" borderId="0" xfId="0" applyFont="1" applyAlignment="1">
      <alignment wrapText="1"/>
    </xf>
    <xf numFmtId="0" fontId="1" fillId="2" borderId="0" xfId="0" applyFont="1" applyFill="1" applyBorder="1" applyAlignment="1">
      <alignment horizontal="left"/>
    </xf>
    <xf numFmtId="0" fontId="1" fillId="0" borderId="0" xfId="0" applyFont="1" applyFill="1" applyBorder="1" applyAlignment="1">
      <alignment horizontal="center"/>
    </xf>
    <xf numFmtId="3" fontId="1" fillId="0" borderId="5" xfId="0" applyNumberFormat="1" applyFont="1" applyFill="1" applyBorder="1" applyAlignment="1">
      <alignment horizontal="center"/>
    </xf>
    <xf numFmtId="3" fontId="1" fillId="0" borderId="5" xfId="0" applyNumberFormat="1" applyFont="1" applyFill="1" applyBorder="1" applyAlignment="1">
      <alignment horizontal="center" vertical="center"/>
    </xf>
    <xf numFmtId="0" fontId="41" fillId="0" borderId="0" xfId="0" applyFont="1"/>
    <xf numFmtId="0" fontId="1" fillId="0" borderId="5" xfId="0" applyFont="1" applyFill="1" applyBorder="1" applyAlignment="1"/>
    <xf numFmtId="0" fontId="9" fillId="0" borderId="0" xfId="0" applyFont="1" applyFill="1" applyBorder="1"/>
    <xf numFmtId="0" fontId="1" fillId="0" borderId="0" xfId="0" applyFont="1" applyFill="1" applyBorder="1" applyAlignment="1">
      <alignment vertical="top"/>
    </xf>
    <xf numFmtId="0" fontId="34" fillId="0" borderId="0" xfId="0" applyFont="1" applyAlignment="1"/>
    <xf numFmtId="0" fontId="35" fillId="0" borderId="0" xfId="0" applyFont="1"/>
    <xf numFmtId="0" fontId="34" fillId="0" borderId="0" xfId="0" applyFont="1" applyAlignment="1">
      <alignment horizontal="left"/>
    </xf>
    <xf numFmtId="0" fontId="33" fillId="0" borderId="0" xfId="0" applyFont="1" applyBorder="1" applyAlignment="1">
      <alignment wrapText="1"/>
    </xf>
    <xf numFmtId="0" fontId="37" fillId="0" borderId="2" xfId="0" applyFont="1" applyBorder="1" applyAlignment="1">
      <alignment horizontal="center" wrapText="1"/>
    </xf>
    <xf numFmtId="0" fontId="35" fillId="0" borderId="0" xfId="0" applyFont="1" applyAlignment="1">
      <alignment vertical="center"/>
    </xf>
    <xf numFmtId="0" fontId="3" fillId="0" borderId="0" xfId="0" applyFont="1" applyAlignment="1">
      <alignment vertical="center"/>
    </xf>
    <xf numFmtId="0" fontId="3" fillId="0" borderId="0" xfId="0" applyFont="1" applyAlignment="1">
      <alignment horizontal="center" vertical="top" wrapText="1"/>
    </xf>
    <xf numFmtId="0" fontId="35" fillId="0" borderId="0" xfId="0" applyFont="1" applyAlignment="1">
      <alignment vertical="top"/>
    </xf>
    <xf numFmtId="0" fontId="8" fillId="0" borderId="0" xfId="0" applyFont="1" applyAlignment="1">
      <alignment horizontal="right"/>
    </xf>
    <xf numFmtId="0" fontId="1" fillId="0" borderId="0" xfId="0" applyFont="1" applyAlignment="1">
      <alignment horizontal="right"/>
    </xf>
    <xf numFmtId="0" fontId="9" fillId="2" borderId="0" xfId="0" applyFont="1" applyFill="1"/>
    <xf numFmtId="49" fontId="31" fillId="0" borderId="0" xfId="0" applyNumberFormat="1" applyFont="1" applyFill="1" applyBorder="1" applyAlignment="1">
      <alignment wrapText="1"/>
    </xf>
    <xf numFmtId="0" fontId="31" fillId="0" borderId="0" xfId="0" applyFont="1" applyFill="1" applyBorder="1" applyAlignment="1">
      <alignment horizontal="left"/>
    </xf>
    <xf numFmtId="0" fontId="31" fillId="0" borderId="0" xfId="0" applyFont="1" applyFill="1" applyBorder="1" applyAlignment="1"/>
    <xf numFmtId="0" fontId="31" fillId="0" borderId="0" xfId="0" applyFont="1" applyFill="1" applyAlignment="1"/>
    <xf numFmtId="0" fontId="31" fillId="0" borderId="0" xfId="0" applyFont="1" applyFill="1" applyAlignment="1">
      <alignment wrapText="1"/>
    </xf>
    <xf numFmtId="0" fontId="9" fillId="0" borderId="0" xfId="0" applyFont="1" applyFill="1" applyAlignment="1">
      <alignment horizontal="center" vertical="top"/>
    </xf>
    <xf numFmtId="0" fontId="9" fillId="0" borderId="0" xfId="0" applyFont="1" applyFill="1" applyAlignment="1">
      <alignment vertical="top"/>
    </xf>
    <xf numFmtId="0" fontId="1" fillId="0" borderId="1" xfId="0" applyFont="1" applyFill="1" applyBorder="1" applyAlignment="1">
      <alignment horizontal="center" wrapText="1"/>
    </xf>
    <xf numFmtId="0" fontId="1" fillId="2" borderId="1" xfId="0" applyFont="1" applyFill="1" applyBorder="1" applyAlignment="1">
      <alignment horizontal="center" wrapText="1"/>
    </xf>
    <xf numFmtId="0" fontId="29" fillId="2" borderId="1" xfId="0" applyFont="1" applyFill="1" applyBorder="1" applyAlignment="1">
      <alignment horizontal="center" vertical="center" wrapText="1"/>
    </xf>
    <xf numFmtId="3" fontId="1" fillId="2" borderId="1" xfId="0" applyNumberFormat="1" applyFont="1" applyFill="1" applyBorder="1" applyAlignment="1">
      <alignment horizontal="center" vertical="center" wrapText="1"/>
    </xf>
    <xf numFmtId="3" fontId="1" fillId="2" borderId="1" xfId="0" applyNumberFormat="1" applyFont="1" applyFill="1" applyBorder="1" applyAlignment="1">
      <alignment horizontal="center" vertical="center"/>
    </xf>
    <xf numFmtId="0" fontId="8" fillId="2" borderId="1" xfId="0" applyFont="1" applyFill="1" applyBorder="1" applyAlignment="1">
      <alignment horizontal="center" wrapText="1"/>
    </xf>
    <xf numFmtId="0" fontId="29" fillId="2" borderId="1" xfId="0" applyFont="1" applyFill="1" applyBorder="1" applyAlignment="1">
      <alignment horizontal="center" wrapText="1"/>
    </xf>
    <xf numFmtId="0" fontId="1" fillId="2" borderId="1" xfId="0" applyFont="1" applyFill="1" applyBorder="1" applyAlignment="1">
      <alignment horizontal="center" vertical="center"/>
    </xf>
    <xf numFmtId="0" fontId="8" fillId="0" borderId="1" xfId="0" applyFont="1" applyFill="1" applyBorder="1" applyAlignment="1">
      <alignment horizontal="center" wrapText="1"/>
    </xf>
    <xf numFmtId="0" fontId="30" fillId="0" borderId="1" xfId="0" applyFont="1" applyFill="1" applyBorder="1" applyAlignment="1">
      <alignment horizontal="center" wrapText="1"/>
    </xf>
    <xf numFmtId="0" fontId="29" fillId="0" borderId="1" xfId="0" applyFont="1" applyFill="1" applyBorder="1" applyAlignment="1">
      <alignment horizontal="center" vertical="center" wrapText="1"/>
    </xf>
    <xf numFmtId="0" fontId="13" fillId="0" borderId="10" xfId="0" applyFont="1" applyFill="1" applyBorder="1" applyAlignment="1">
      <alignment horizontal="center" vertical="center"/>
    </xf>
    <xf numFmtId="0" fontId="28" fillId="0" borderId="5" xfId="0" applyFont="1" applyFill="1" applyBorder="1" applyAlignment="1">
      <alignment wrapText="1"/>
    </xf>
    <xf numFmtId="0" fontId="28" fillId="0" borderId="6" xfId="0" applyFont="1" applyFill="1" applyBorder="1" applyAlignment="1">
      <alignment wrapText="1"/>
    </xf>
    <xf numFmtId="0" fontId="29" fillId="0" borderId="1" xfId="0" applyFont="1" applyFill="1" applyBorder="1" applyAlignment="1">
      <alignment horizontal="center" wrapText="1"/>
    </xf>
    <xf numFmtId="0" fontId="29" fillId="0" borderId="5" xfId="0" applyFont="1" applyFill="1" applyBorder="1" applyAlignment="1">
      <alignment wrapText="1"/>
    </xf>
    <xf numFmtId="0" fontId="29" fillId="0" borderId="8" xfId="0" applyFont="1" applyFill="1" applyBorder="1" applyAlignment="1">
      <alignment horizontal="center" wrapText="1"/>
    </xf>
    <xf numFmtId="0" fontId="29" fillId="0" borderId="0" xfId="0" applyFont="1" applyFill="1" applyBorder="1" applyAlignment="1">
      <alignment wrapText="1"/>
    </xf>
    <xf numFmtId="0" fontId="29" fillId="0" borderId="8" xfId="0" applyFont="1" applyFill="1" applyBorder="1" applyAlignment="1">
      <alignment horizontal="center" vertical="center" wrapText="1"/>
    </xf>
    <xf numFmtId="0" fontId="30" fillId="0" borderId="8" xfId="0" applyFont="1" applyFill="1" applyBorder="1" applyAlignment="1">
      <alignment horizontal="center" wrapText="1"/>
    </xf>
    <xf numFmtId="0" fontId="30" fillId="0" borderId="0" xfId="0" applyFont="1" applyFill="1" applyBorder="1" applyAlignment="1">
      <alignment wrapText="1"/>
    </xf>
    <xf numFmtId="3" fontId="1" fillId="0" borderId="5" xfId="0" applyNumberFormat="1" applyFont="1" applyFill="1" applyBorder="1" applyAlignment="1">
      <alignment horizontal="center" vertical="center" wrapText="1"/>
    </xf>
    <xf numFmtId="0" fontId="28" fillId="0" borderId="13" xfId="0" applyFont="1" applyFill="1" applyBorder="1" applyAlignment="1">
      <alignment wrapText="1"/>
    </xf>
    <xf numFmtId="0" fontId="29" fillId="0" borderId="8" xfId="0" applyFont="1" applyFill="1" applyBorder="1" applyAlignment="1">
      <alignment wrapText="1"/>
    </xf>
    <xf numFmtId="0" fontId="29" fillId="0" borderId="6" xfId="0" applyFont="1" applyFill="1" applyBorder="1" applyAlignment="1">
      <alignment wrapText="1"/>
    </xf>
    <xf numFmtId="3" fontId="1" fillId="0" borderId="6" xfId="0" applyNumberFormat="1" applyFont="1" applyFill="1" applyBorder="1" applyAlignment="1">
      <alignment horizontal="center" vertical="center" wrapText="1"/>
    </xf>
    <xf numFmtId="0" fontId="1" fillId="0" borderId="6" xfId="0" applyFont="1" applyFill="1" applyBorder="1" applyAlignment="1">
      <alignment horizontal="center" vertical="center"/>
    </xf>
    <xf numFmtId="0" fontId="29" fillId="0" borderId="8" xfId="0" applyFont="1" applyFill="1" applyBorder="1" applyAlignment="1">
      <alignment vertical="center" wrapText="1"/>
    </xf>
    <xf numFmtId="0" fontId="29" fillId="0" borderId="6" xfId="0" applyFont="1" applyFill="1" applyBorder="1" applyAlignment="1">
      <alignment vertical="center" wrapText="1"/>
    </xf>
    <xf numFmtId="0" fontId="30" fillId="0" borderId="8" xfId="0" applyFont="1" applyFill="1" applyBorder="1" applyAlignment="1">
      <alignment wrapText="1"/>
    </xf>
    <xf numFmtId="0" fontId="30" fillId="0" borderId="6" xfId="0" applyFont="1" applyFill="1" applyBorder="1" applyAlignment="1">
      <alignment wrapText="1"/>
    </xf>
    <xf numFmtId="0" fontId="29" fillId="0" borderId="9" xfId="0" applyFont="1" applyFill="1" applyBorder="1" applyAlignment="1">
      <alignment wrapText="1"/>
    </xf>
    <xf numFmtId="0" fontId="29" fillId="0" borderId="7" xfId="0" applyFont="1" applyFill="1" applyBorder="1" applyAlignment="1">
      <alignment wrapText="1"/>
    </xf>
    <xf numFmtId="0" fontId="29" fillId="0" borderId="9" xfId="0" applyFont="1" applyFill="1" applyBorder="1" applyAlignment="1">
      <alignment vertical="center" wrapText="1"/>
    </xf>
    <xf numFmtId="0" fontId="29" fillId="0" borderId="7" xfId="0" applyFont="1" applyFill="1" applyBorder="1" applyAlignment="1">
      <alignment vertical="center" wrapText="1"/>
    </xf>
    <xf numFmtId="0" fontId="30" fillId="0" borderId="9" xfId="0" applyFont="1" applyFill="1" applyBorder="1" applyAlignment="1">
      <alignment wrapText="1"/>
    </xf>
    <xf numFmtId="0" fontId="30" fillId="0" borderId="7" xfId="0" applyFont="1" applyFill="1" applyBorder="1" applyAlignment="1">
      <alignment wrapText="1"/>
    </xf>
    <xf numFmtId="0" fontId="29" fillId="0" borderId="10" xfId="0" applyFont="1" applyFill="1" applyBorder="1" applyAlignment="1">
      <alignment wrapText="1"/>
    </xf>
    <xf numFmtId="0" fontId="29" fillId="0" borderId="14" xfId="0" applyFont="1" applyFill="1" applyBorder="1" applyAlignment="1">
      <alignment wrapText="1"/>
    </xf>
    <xf numFmtId="3" fontId="1" fillId="0" borderId="3" xfId="0" applyNumberFormat="1" applyFont="1" applyFill="1" applyBorder="1" applyAlignment="1">
      <alignment horizontal="center" vertical="center" wrapText="1"/>
    </xf>
    <xf numFmtId="0" fontId="1" fillId="0" borderId="0" xfId="0" applyFont="1" applyFill="1" applyBorder="1" applyAlignment="1">
      <alignment horizontal="center" wrapText="1"/>
    </xf>
    <xf numFmtId="0" fontId="1" fillId="0" borderId="0" xfId="0" applyFont="1" applyFill="1" applyBorder="1" applyAlignment="1">
      <alignment horizontal="left" vertical="center" wrapText="1"/>
    </xf>
    <xf numFmtId="0" fontId="29" fillId="0" borderId="0" xfId="0" applyFont="1" applyFill="1" applyBorder="1" applyAlignment="1">
      <alignment horizontal="center" vertical="center" wrapText="1"/>
    </xf>
    <xf numFmtId="0" fontId="9" fillId="0" borderId="8" xfId="0" applyFont="1" applyBorder="1" applyAlignment="1">
      <alignment horizontal="left" vertical="top" wrapText="1"/>
    </xf>
    <xf numFmtId="0" fontId="9" fillId="0" borderId="5" xfId="0" applyFont="1" applyBorder="1" applyAlignment="1">
      <alignment horizontal="left" vertical="top" wrapText="1"/>
    </xf>
    <xf numFmtId="0" fontId="9" fillId="0" borderId="6" xfId="0" applyFont="1" applyBorder="1" applyAlignment="1">
      <alignment horizontal="left" vertical="top" wrapText="1"/>
    </xf>
    <xf numFmtId="0" fontId="9" fillId="0" borderId="8" xfId="0" applyFont="1" applyBorder="1" applyAlignment="1">
      <alignment horizontal="center" vertical="top" wrapText="1"/>
    </xf>
    <xf numFmtId="0" fontId="9" fillId="0" borderId="5" xfId="0" applyFont="1" applyBorder="1" applyAlignment="1">
      <alignment horizontal="center" vertical="top" wrapText="1"/>
    </xf>
    <xf numFmtId="0" fontId="9" fillId="0" borderId="6" xfId="0" applyFont="1" applyBorder="1" applyAlignment="1">
      <alignment horizontal="center" vertical="top" wrapText="1"/>
    </xf>
    <xf numFmtId="0" fontId="9" fillId="0" borderId="11" xfId="0" applyFont="1" applyBorder="1" applyAlignment="1">
      <alignment horizontal="left" vertical="top" wrapText="1"/>
    </xf>
    <xf numFmtId="0" fontId="9" fillId="0" borderId="2" xfId="0" applyFont="1" applyBorder="1" applyAlignment="1">
      <alignment horizontal="left" vertical="top" wrapText="1"/>
    </xf>
    <xf numFmtId="0" fontId="9" fillId="0" borderId="12" xfId="0" applyFont="1" applyBorder="1" applyAlignment="1">
      <alignment horizontal="left" vertical="top" wrapText="1"/>
    </xf>
    <xf numFmtId="0" fontId="2" fillId="0" borderId="8" xfId="0" applyFont="1" applyBorder="1" applyAlignment="1">
      <alignment horizontal="center" vertical="top" wrapText="1"/>
    </xf>
    <xf numFmtId="0" fontId="2" fillId="0" borderId="5" xfId="0" applyFont="1" applyBorder="1" applyAlignment="1">
      <alignment horizontal="center" vertical="top" wrapText="1"/>
    </xf>
    <xf numFmtId="0" fontId="2" fillId="0" borderId="6" xfId="0" applyFont="1" applyBorder="1" applyAlignment="1">
      <alignment horizontal="center" vertical="top" wrapText="1"/>
    </xf>
    <xf numFmtId="0" fontId="9" fillId="0" borderId="8" xfId="0" applyFont="1" applyBorder="1" applyAlignment="1">
      <alignment horizontal="center" vertical="top"/>
    </xf>
    <xf numFmtId="0" fontId="9" fillId="0" borderId="5" xfId="0" applyFont="1" applyBorder="1" applyAlignment="1">
      <alignment horizontal="center" vertical="top"/>
    </xf>
    <xf numFmtId="0" fontId="9" fillId="0" borderId="6" xfId="0" applyFont="1" applyBorder="1" applyAlignment="1">
      <alignment horizontal="center" vertical="top"/>
    </xf>
    <xf numFmtId="0" fontId="9" fillId="0" borderId="10" xfId="0" applyFont="1" applyBorder="1" applyAlignment="1">
      <alignment horizontal="left" vertical="top" wrapText="1"/>
    </xf>
    <xf numFmtId="0" fontId="9" fillId="0" borderId="13" xfId="0" applyFont="1" applyBorder="1" applyAlignment="1">
      <alignment horizontal="left" vertical="top" wrapText="1"/>
    </xf>
    <xf numFmtId="0" fontId="9" fillId="0" borderId="14" xfId="0" applyFont="1" applyBorder="1" applyAlignment="1">
      <alignment horizontal="left" vertical="top" wrapText="1"/>
    </xf>
    <xf numFmtId="2" fontId="2" fillId="0" borderId="8" xfId="0" applyNumberFormat="1" applyFont="1" applyBorder="1" applyAlignment="1">
      <alignment horizontal="center" vertical="top" wrapText="1"/>
    </xf>
    <xf numFmtId="2" fontId="2" fillId="0" borderId="5" xfId="0" applyNumberFormat="1" applyFont="1" applyBorder="1" applyAlignment="1">
      <alignment horizontal="center" vertical="top" wrapText="1"/>
    </xf>
    <xf numFmtId="2" fontId="2" fillId="0" borderId="6" xfId="0" applyNumberFormat="1" applyFont="1" applyBorder="1" applyAlignment="1">
      <alignment horizontal="center" vertical="top" wrapText="1"/>
    </xf>
    <xf numFmtId="0" fontId="2" fillId="0" borderId="8" xfId="0" applyFont="1" applyBorder="1" applyAlignment="1">
      <alignment vertical="top" wrapText="1"/>
    </xf>
    <xf numFmtId="0" fontId="2" fillId="0" borderId="5" xfId="0" applyFont="1" applyBorder="1" applyAlignment="1">
      <alignment vertical="top" wrapText="1"/>
    </xf>
    <xf numFmtId="0" fontId="2" fillId="0" borderId="6" xfId="0" applyFont="1" applyBorder="1" applyAlignment="1">
      <alignment vertical="top" wrapText="1"/>
    </xf>
    <xf numFmtId="0" fontId="2" fillId="0" borderId="10" xfId="0" applyFont="1" applyBorder="1" applyAlignment="1">
      <alignment vertical="top" wrapText="1"/>
    </xf>
    <xf numFmtId="0" fontId="2" fillId="0" borderId="13" xfId="0" applyFont="1" applyBorder="1" applyAlignment="1">
      <alignment vertical="top" wrapText="1"/>
    </xf>
    <xf numFmtId="0" fontId="2" fillId="0" borderId="14" xfId="0" applyFont="1" applyBorder="1" applyAlignment="1">
      <alignment vertical="top" wrapText="1"/>
    </xf>
    <xf numFmtId="0" fontId="1" fillId="0" borderId="11" xfId="0" applyFont="1" applyBorder="1" applyAlignment="1">
      <alignment horizontal="center" vertical="top" wrapText="1"/>
    </xf>
    <xf numFmtId="0" fontId="1" fillId="0" borderId="2" xfId="0" applyFont="1" applyBorder="1" applyAlignment="1">
      <alignment horizontal="center" vertical="top" wrapText="1"/>
    </xf>
    <xf numFmtId="0" fontId="1" fillId="0" borderId="12" xfId="0" applyFont="1" applyBorder="1" applyAlignment="1">
      <alignment horizontal="center" vertical="top" wrapText="1"/>
    </xf>
    <xf numFmtId="0" fontId="2" fillId="0" borderId="8" xfId="0" applyFont="1" applyBorder="1" applyAlignment="1">
      <alignment horizontal="left" vertical="top" wrapText="1"/>
    </xf>
    <xf numFmtId="0" fontId="2" fillId="0" borderId="5" xfId="0" applyFont="1" applyBorder="1" applyAlignment="1">
      <alignment horizontal="left" vertical="top" wrapText="1"/>
    </xf>
    <xf numFmtId="0" fontId="2" fillId="0" borderId="6" xfId="0" applyFont="1" applyBorder="1" applyAlignment="1">
      <alignment horizontal="left" vertical="top" wrapText="1"/>
    </xf>
    <xf numFmtId="0" fontId="2" fillId="0" borderId="8" xfId="0" applyFont="1" applyBorder="1" applyAlignment="1">
      <alignment horizontal="center" vertical="top"/>
    </xf>
    <xf numFmtId="0" fontId="2" fillId="0" borderId="5" xfId="0" applyFont="1" applyBorder="1" applyAlignment="1">
      <alignment horizontal="center" vertical="top"/>
    </xf>
    <xf numFmtId="0" fontId="2" fillId="0" borderId="6" xfId="0" applyFont="1" applyBorder="1" applyAlignment="1">
      <alignment horizontal="center" vertical="top"/>
    </xf>
    <xf numFmtId="0" fontId="25" fillId="0" borderId="8" xfId="0" applyFont="1" applyBorder="1" applyAlignment="1">
      <alignment horizontal="left" vertical="top" wrapText="1"/>
    </xf>
    <xf numFmtId="0" fontId="25" fillId="0" borderId="5" xfId="0" applyFont="1" applyBorder="1" applyAlignment="1">
      <alignment horizontal="left" vertical="top" wrapText="1"/>
    </xf>
    <xf numFmtId="0" fontId="25" fillId="0" borderId="6" xfId="0" applyFont="1" applyBorder="1" applyAlignment="1">
      <alignment horizontal="left" vertical="top" wrapText="1"/>
    </xf>
    <xf numFmtId="0" fontId="26" fillId="0" borderId="8" xfId="0" applyFont="1" applyBorder="1" applyAlignment="1">
      <alignment horizontal="center" vertical="top"/>
    </xf>
    <xf numFmtId="0" fontId="26" fillId="0" borderId="5" xfId="0" applyFont="1" applyBorder="1" applyAlignment="1">
      <alignment horizontal="center" vertical="top"/>
    </xf>
    <xf numFmtId="0" fontId="26" fillId="0" borderId="6" xfId="0" applyFont="1" applyBorder="1" applyAlignment="1">
      <alignment horizontal="center" vertical="top"/>
    </xf>
    <xf numFmtId="0" fontId="26" fillId="0" borderId="1" xfId="0" applyFont="1" applyBorder="1" applyAlignment="1">
      <alignment horizontal="center" vertical="top" wrapText="1"/>
    </xf>
    <xf numFmtId="0" fontId="25" fillId="0" borderId="8" xfId="0" applyFont="1" applyBorder="1" applyAlignment="1">
      <alignment horizontal="center" vertical="top" wrapText="1"/>
    </xf>
    <xf numFmtId="0" fontId="25" fillId="0" borderId="5" xfId="0" applyFont="1" applyBorder="1" applyAlignment="1">
      <alignment horizontal="center" vertical="top" wrapText="1"/>
    </xf>
    <xf numFmtId="0" fontId="25" fillId="0" borderId="6" xfId="0" applyFont="1" applyBorder="1" applyAlignment="1">
      <alignment horizontal="center" vertical="top" wrapText="1"/>
    </xf>
    <xf numFmtId="0" fontId="9" fillId="0" borderId="9" xfId="0" applyFont="1" applyBorder="1" applyAlignment="1">
      <alignment horizontal="left" vertical="top" wrapText="1"/>
    </xf>
    <xf numFmtId="0" fontId="9" fillId="0" borderId="0" xfId="0" applyFont="1" applyBorder="1" applyAlignment="1">
      <alignment horizontal="left" vertical="top" wrapText="1"/>
    </xf>
    <xf numFmtId="0" fontId="9" fillId="0" borderId="7" xfId="0" applyFont="1" applyBorder="1" applyAlignment="1">
      <alignment horizontal="left" vertical="top" wrapText="1"/>
    </xf>
    <xf numFmtId="165" fontId="2" fillId="0" borderId="8" xfId="0" applyNumberFormat="1" applyFont="1" applyBorder="1" applyAlignment="1">
      <alignment horizontal="center" vertical="top"/>
    </xf>
    <xf numFmtId="165" fontId="2" fillId="0" borderId="5" xfId="0" applyNumberFormat="1" applyFont="1" applyBorder="1" applyAlignment="1">
      <alignment horizontal="center" vertical="top"/>
    </xf>
    <xf numFmtId="165" fontId="2" fillId="0" borderId="6" xfId="0" applyNumberFormat="1" applyFont="1" applyBorder="1" applyAlignment="1">
      <alignment horizontal="center" vertical="top"/>
    </xf>
    <xf numFmtId="0" fontId="1" fillId="0" borderId="8" xfId="0" applyFont="1" applyBorder="1" applyAlignment="1">
      <alignment horizontal="center" vertical="top"/>
    </xf>
    <xf numFmtId="0" fontId="1" fillId="0" borderId="5" xfId="0" applyFont="1" applyBorder="1" applyAlignment="1">
      <alignment horizontal="center" vertical="top"/>
    </xf>
    <xf numFmtId="0" fontId="1" fillId="0" borderId="6" xfId="0" applyFont="1" applyBorder="1" applyAlignment="1">
      <alignment horizontal="center" vertical="top"/>
    </xf>
    <xf numFmtId="165" fontId="2" fillId="0" borderId="8" xfId="0" applyNumberFormat="1" applyFont="1" applyBorder="1" applyAlignment="1">
      <alignment horizontal="center" vertical="top" wrapText="1"/>
    </xf>
    <xf numFmtId="165" fontId="2" fillId="0" borderId="5" xfId="0" applyNumberFormat="1" applyFont="1" applyBorder="1" applyAlignment="1">
      <alignment horizontal="center" vertical="top" wrapText="1"/>
    </xf>
    <xf numFmtId="165" fontId="2" fillId="0" borderId="6" xfId="0" applyNumberFormat="1" applyFont="1" applyBorder="1" applyAlignment="1">
      <alignment horizontal="center" vertical="top" wrapText="1"/>
    </xf>
    <xf numFmtId="165" fontId="1" fillId="0" borderId="8" xfId="0" applyNumberFormat="1" applyFont="1" applyBorder="1" applyAlignment="1">
      <alignment horizontal="center" vertical="top" wrapText="1"/>
    </xf>
    <xf numFmtId="165" fontId="1" fillId="0" borderId="6" xfId="0" applyNumberFormat="1" applyFont="1" applyBorder="1" applyAlignment="1">
      <alignment horizontal="center" vertical="top" wrapText="1"/>
    </xf>
    <xf numFmtId="2" fontId="1" fillId="0" borderId="8" xfId="0" applyNumberFormat="1" applyFont="1" applyBorder="1" applyAlignment="1">
      <alignment horizontal="center" vertical="top" wrapText="1"/>
    </xf>
    <xf numFmtId="2" fontId="1" fillId="0" borderId="6" xfId="0" applyNumberFormat="1" applyFont="1" applyBorder="1" applyAlignment="1">
      <alignment horizontal="center" vertical="top" wrapText="1"/>
    </xf>
    <xf numFmtId="0" fontId="1" fillId="0" borderId="10" xfId="0" applyFont="1" applyBorder="1" applyAlignment="1">
      <alignment horizontal="center" vertical="center" wrapText="1"/>
    </xf>
    <xf numFmtId="0" fontId="1" fillId="0" borderId="14" xfId="0" applyFont="1" applyBorder="1" applyAlignment="1">
      <alignment horizontal="center" vertical="center" wrapText="1"/>
    </xf>
    <xf numFmtId="0" fontId="2" fillId="0" borderId="0" xfId="0" applyFont="1" applyBorder="1" applyAlignment="1">
      <alignment horizontal="center" vertical="top" wrapText="1"/>
    </xf>
    <xf numFmtId="164" fontId="27" fillId="0" borderId="8" xfId="0" applyNumberFormat="1" applyFont="1" applyBorder="1" applyAlignment="1">
      <alignment horizontal="left" vertical="top" wrapText="1"/>
    </xf>
    <xf numFmtId="164" fontId="27" fillId="0" borderId="5" xfId="0" applyNumberFormat="1" applyFont="1" applyBorder="1" applyAlignment="1">
      <alignment horizontal="left" vertical="top" wrapText="1"/>
    </xf>
    <xf numFmtId="164" fontId="27" fillId="0" borderId="6" xfId="0" applyNumberFormat="1" applyFont="1" applyBorder="1" applyAlignment="1">
      <alignment horizontal="left" vertical="top" wrapText="1"/>
    </xf>
    <xf numFmtId="0" fontId="1" fillId="0" borderId="8" xfId="0" applyFont="1" applyBorder="1" applyAlignment="1">
      <alignment horizontal="center" vertical="top" wrapText="1"/>
    </xf>
    <xf numFmtId="0" fontId="1" fillId="0" borderId="6" xfId="0" applyFont="1" applyBorder="1" applyAlignment="1">
      <alignment horizontal="center" vertical="top" wrapText="1"/>
    </xf>
    <xf numFmtId="2" fontId="2" fillId="0" borderId="8" xfId="0" applyNumberFormat="1" applyFont="1" applyBorder="1" applyAlignment="1">
      <alignment horizontal="center" vertical="top"/>
    </xf>
    <xf numFmtId="2" fontId="2" fillId="0" borderId="5" xfId="0" applyNumberFormat="1" applyFont="1" applyBorder="1" applyAlignment="1">
      <alignment horizontal="center" vertical="top"/>
    </xf>
    <xf numFmtId="2" fontId="2" fillId="0" borderId="6" xfId="0" applyNumberFormat="1" applyFont="1" applyBorder="1" applyAlignment="1">
      <alignment horizontal="center" vertical="top"/>
    </xf>
    <xf numFmtId="0" fontId="2" fillId="0" borderId="8" xfId="0" applyFont="1" applyFill="1" applyBorder="1" applyAlignment="1">
      <alignment horizontal="center" vertical="top" wrapText="1"/>
    </xf>
    <xf numFmtId="0" fontId="2" fillId="0" borderId="5" xfId="0" applyFont="1" applyFill="1" applyBorder="1" applyAlignment="1">
      <alignment horizontal="center" vertical="top" wrapText="1"/>
    </xf>
    <xf numFmtId="0" fontId="2" fillId="0" borderId="6" xfId="0" applyFont="1" applyFill="1" applyBorder="1" applyAlignment="1">
      <alignment horizontal="center" vertical="top" wrapText="1"/>
    </xf>
    <xf numFmtId="0" fontId="9" fillId="0" borderId="8" xfId="0" applyFont="1" applyBorder="1" applyAlignment="1">
      <alignment horizontal="center" vertical="center" wrapText="1"/>
    </xf>
    <xf numFmtId="0" fontId="9" fillId="0" borderId="5" xfId="0" applyFont="1" applyBorder="1" applyAlignment="1">
      <alignment horizontal="center" vertical="center" wrapText="1"/>
    </xf>
    <xf numFmtId="0" fontId="9" fillId="0" borderId="6" xfId="0" applyFont="1" applyBorder="1" applyAlignment="1">
      <alignment horizontal="center" vertical="center" wrapText="1"/>
    </xf>
    <xf numFmtId="0" fontId="9" fillId="0" borderId="1" xfId="0" applyFont="1" applyBorder="1" applyAlignment="1">
      <alignment horizontal="center" vertical="center" wrapText="1"/>
    </xf>
    <xf numFmtId="2" fontId="20" fillId="0" borderId="8" xfId="0" applyNumberFormat="1" applyFont="1" applyBorder="1" applyAlignment="1">
      <alignment horizontal="center" vertical="top" wrapText="1"/>
    </xf>
    <xf numFmtId="2" fontId="20" fillId="0" borderId="5" xfId="0" applyNumberFormat="1" applyFont="1" applyBorder="1" applyAlignment="1">
      <alignment horizontal="center" vertical="top" wrapText="1"/>
    </xf>
    <xf numFmtId="2" fontId="20" fillId="0" borderId="6" xfId="0" applyNumberFormat="1" applyFont="1" applyBorder="1" applyAlignment="1">
      <alignment horizontal="center" vertical="top" wrapText="1"/>
    </xf>
    <xf numFmtId="0" fontId="2" fillId="0" borderId="8" xfId="0" applyFont="1" applyBorder="1" applyAlignment="1">
      <alignment horizontal="center" vertical="center" wrapText="1"/>
    </xf>
    <xf numFmtId="0" fontId="7"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0" xfId="0" applyFont="1" applyBorder="1" applyAlignment="1">
      <alignment horizontal="center" vertical="top" wrapText="1"/>
    </xf>
    <xf numFmtId="0" fontId="1" fillId="0" borderId="1"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Alignment="1">
      <alignment horizontal="left" wrapText="1"/>
    </xf>
    <xf numFmtId="0" fontId="24" fillId="0" borderId="0" xfId="0" applyFont="1" applyAlignment="1">
      <alignment horizontal="left" wrapText="1"/>
    </xf>
    <xf numFmtId="0" fontId="23" fillId="0" borderId="0" xfId="0" applyFont="1" applyBorder="1" applyAlignment="1">
      <alignment horizontal="left" vertical="center" wrapText="1"/>
    </xf>
    <xf numFmtId="0" fontId="7" fillId="0" borderId="8" xfId="0" applyFont="1" applyBorder="1" applyAlignment="1">
      <alignment horizontal="center" vertical="top" wrapText="1"/>
    </xf>
    <xf numFmtId="0" fontId="7" fillId="0" borderId="6" xfId="0" applyFont="1" applyBorder="1" applyAlignment="1">
      <alignment horizontal="center" vertical="top" wrapText="1"/>
    </xf>
    <xf numFmtId="0" fontId="7" fillId="0" borderId="10" xfId="0" applyFont="1" applyBorder="1" applyAlignment="1">
      <alignment horizontal="center" vertical="top" wrapText="1"/>
    </xf>
    <xf numFmtId="0" fontId="7" fillId="0" borderId="14" xfId="0" applyFont="1" applyBorder="1" applyAlignment="1">
      <alignment horizontal="center" vertical="top" wrapText="1"/>
    </xf>
    <xf numFmtId="0" fontId="7" fillId="0" borderId="11" xfId="0" applyFont="1" applyBorder="1" applyAlignment="1">
      <alignment horizontal="center" vertical="top" wrapText="1"/>
    </xf>
    <xf numFmtId="0" fontId="7" fillId="0" borderId="12" xfId="0" applyFont="1" applyBorder="1" applyAlignment="1">
      <alignment horizontal="center" vertical="top" wrapText="1"/>
    </xf>
    <xf numFmtId="0" fontId="1" fillId="0" borderId="8" xfId="0" applyFont="1" applyBorder="1" applyAlignment="1">
      <alignment horizontal="center"/>
    </xf>
    <xf numFmtId="0" fontId="1" fillId="0" borderId="5" xfId="0" applyFont="1" applyBorder="1" applyAlignment="1">
      <alignment horizontal="center"/>
    </xf>
    <xf numFmtId="0" fontId="1" fillId="0" borderId="6" xfId="0" applyFont="1" applyBorder="1" applyAlignment="1">
      <alignment horizontal="center"/>
    </xf>
    <xf numFmtId="0" fontId="1" fillId="0" borderId="1" xfId="0" applyFont="1" applyBorder="1" applyAlignment="1">
      <alignment horizontal="left" vertical="top" wrapText="1"/>
    </xf>
    <xf numFmtId="0" fontId="6" fillId="0" borderId="2" xfId="0" applyFont="1" applyBorder="1" applyAlignment="1">
      <alignment horizontal="left" wrapText="1"/>
    </xf>
    <xf numFmtId="0" fontId="11" fillId="0" borderId="13" xfId="0" applyFont="1" applyBorder="1" applyAlignment="1">
      <alignment horizontal="center"/>
    </xf>
    <xf numFmtId="0" fontId="18" fillId="0" borderId="0" xfId="0" applyFont="1" applyAlignment="1">
      <alignment horizontal="center"/>
    </xf>
    <xf numFmtId="0" fontId="19" fillId="0" borderId="0" xfId="0" applyFont="1" applyAlignment="1">
      <alignment horizontal="center"/>
    </xf>
    <xf numFmtId="0" fontId="6" fillId="0" borderId="0" xfId="0" applyFont="1" applyAlignment="1">
      <alignment horizontal="left" wrapText="1"/>
    </xf>
    <xf numFmtId="0" fontId="1" fillId="0" borderId="0" xfId="0" applyFont="1" applyAlignment="1">
      <alignment horizontal="left"/>
    </xf>
    <xf numFmtId="0" fontId="6" fillId="0" borderId="0" xfId="0" applyFont="1" applyAlignment="1">
      <alignment horizontal="left"/>
    </xf>
    <xf numFmtId="0" fontId="1" fillId="0" borderId="2" xfId="0" applyFont="1" applyBorder="1" applyAlignment="1">
      <alignment horizontal="left"/>
    </xf>
    <xf numFmtId="0" fontId="6" fillId="0" borderId="2" xfId="0" applyFont="1" applyBorder="1" applyAlignment="1">
      <alignment horizontal="left"/>
    </xf>
    <xf numFmtId="0" fontId="2" fillId="0" borderId="13" xfId="0" applyFont="1" applyBorder="1" applyAlignment="1">
      <alignment horizontal="left"/>
    </xf>
    <xf numFmtId="0" fontId="1" fillId="0" borderId="2" xfId="0" applyFont="1" applyBorder="1" applyAlignment="1">
      <alignment horizontal="left" vertical="top" wrapText="1"/>
    </xf>
    <xf numFmtId="0" fontId="12" fillId="0" borderId="2" xfId="0" applyFont="1" applyBorder="1" applyAlignment="1">
      <alignment horizontal="left" vertical="top" wrapText="1"/>
    </xf>
    <xf numFmtId="0" fontId="6" fillId="0" borderId="0" xfId="0" applyFont="1" applyAlignment="1">
      <alignment horizontal="center"/>
    </xf>
    <xf numFmtId="0" fontId="12" fillId="0" borderId="0" xfId="0" applyFont="1" applyAlignment="1">
      <alignment horizontal="left" vertical="center" wrapText="1"/>
    </xf>
    <xf numFmtId="0" fontId="6" fillId="0" borderId="0" xfId="0" applyFont="1" applyAlignment="1">
      <alignment horizontal="left" vertical="center" wrapText="1"/>
    </xf>
    <xf numFmtId="0" fontId="24" fillId="0" borderId="0" xfId="0" applyFont="1" applyFill="1" applyAlignment="1">
      <alignment horizontal="left" wrapText="1"/>
    </xf>
    <xf numFmtId="0" fontId="1" fillId="0" borderId="8"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8" xfId="0" applyFont="1" applyBorder="1" applyAlignment="1">
      <alignment horizontal="left" vertical="top" wrapText="1"/>
    </xf>
    <xf numFmtId="0" fontId="1" fillId="0" borderId="5" xfId="0" applyFont="1" applyBorder="1" applyAlignment="1">
      <alignment horizontal="left" vertical="top" wrapText="1"/>
    </xf>
    <xf numFmtId="0" fontId="1" fillId="0" borderId="6" xfId="0" applyFont="1" applyBorder="1" applyAlignment="1">
      <alignment horizontal="left" vertical="top" wrapText="1"/>
    </xf>
    <xf numFmtId="166" fontId="1" fillId="0" borderId="8" xfId="0" applyNumberFormat="1" applyFont="1" applyBorder="1" applyAlignment="1">
      <alignment horizontal="center" vertical="top" wrapText="1"/>
    </xf>
    <xf numFmtId="166" fontId="1" fillId="0" borderId="6" xfId="0" applyNumberFormat="1" applyFont="1" applyBorder="1" applyAlignment="1">
      <alignment horizontal="center" vertical="top" wrapText="1"/>
    </xf>
    <xf numFmtId="0" fontId="6" fillId="0" borderId="4" xfId="0" applyFont="1" applyBorder="1" applyAlignment="1">
      <alignment horizontal="center" vertical="center" wrapText="1"/>
    </xf>
    <xf numFmtId="0" fontId="6"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0" fontId="1" fillId="0" borderId="2" xfId="0" applyFont="1" applyBorder="1" applyAlignment="1">
      <alignment horizontal="center"/>
    </xf>
    <xf numFmtId="0" fontId="6" fillId="0" borderId="2" xfId="0" applyFont="1" applyBorder="1" applyAlignment="1">
      <alignment horizontal="center"/>
    </xf>
    <xf numFmtId="0" fontId="6" fillId="0" borderId="1" xfId="0" applyFont="1" applyBorder="1" applyAlignment="1">
      <alignment horizontal="center" vertical="center" wrapText="1"/>
    </xf>
    <xf numFmtId="0" fontId="1" fillId="0" borderId="5" xfId="0" applyFont="1" applyBorder="1" applyAlignment="1">
      <alignment horizontal="center" vertical="top" wrapText="1"/>
    </xf>
    <xf numFmtId="0" fontId="7" fillId="0" borderId="2" xfId="0" applyFont="1" applyBorder="1" applyAlignment="1">
      <alignment horizontal="right"/>
    </xf>
    <xf numFmtId="0" fontId="2" fillId="0" borderId="8" xfId="0" applyFont="1" applyBorder="1" applyAlignment="1">
      <alignment horizontal="left" vertical="center" wrapText="1"/>
    </xf>
    <xf numFmtId="0" fontId="2" fillId="0" borderId="6" xfId="0" applyFont="1" applyBorder="1" applyAlignment="1">
      <alignment horizontal="left" vertical="center" wrapText="1"/>
    </xf>
    <xf numFmtId="0" fontId="25" fillId="0" borderId="8" xfId="0" applyFont="1" applyBorder="1" applyAlignment="1">
      <alignment horizontal="center" vertical="top"/>
    </xf>
    <xf numFmtId="0" fontId="25" fillId="0" borderId="5" xfId="0" applyFont="1" applyBorder="1" applyAlignment="1">
      <alignment horizontal="center" vertical="top"/>
    </xf>
    <xf numFmtId="0" fontId="25" fillId="0" borderId="6" xfId="0" applyFont="1" applyBorder="1" applyAlignment="1">
      <alignment horizontal="center" vertical="top"/>
    </xf>
    <xf numFmtId="0" fontId="9" fillId="0" borderId="11" xfId="0" applyFont="1" applyBorder="1" applyAlignment="1">
      <alignment horizontal="center" vertical="top" wrapText="1"/>
    </xf>
    <xf numFmtId="0" fontId="9" fillId="0" borderId="2" xfId="0" applyFont="1" applyBorder="1" applyAlignment="1">
      <alignment horizontal="center" vertical="top" wrapText="1"/>
    </xf>
    <xf numFmtId="0" fontId="9" fillId="0" borderId="12" xfId="0" applyFont="1" applyBorder="1" applyAlignment="1">
      <alignment horizontal="center" vertical="top" wrapText="1"/>
    </xf>
    <xf numFmtId="2" fontId="2" fillId="0" borderId="8" xfId="0" applyNumberFormat="1" applyFont="1" applyFill="1" applyBorder="1" applyAlignment="1">
      <alignment horizontal="center" vertical="top" wrapText="1"/>
    </xf>
    <xf numFmtId="2" fontId="2" fillId="0" borderId="5" xfId="0" applyNumberFormat="1" applyFont="1" applyFill="1" applyBorder="1" applyAlignment="1">
      <alignment horizontal="center" vertical="top" wrapText="1"/>
    </xf>
    <xf numFmtId="2" fontId="2" fillId="0" borderId="6" xfId="0" applyNumberFormat="1" applyFont="1" applyFill="1" applyBorder="1" applyAlignment="1">
      <alignment horizontal="center" vertical="top" wrapText="1"/>
    </xf>
    <xf numFmtId="164" fontId="2" fillId="0" borderId="8" xfId="0" applyNumberFormat="1" applyFont="1" applyBorder="1" applyAlignment="1">
      <alignment horizontal="center" vertical="top" wrapText="1"/>
    </xf>
    <xf numFmtId="164" fontId="2" fillId="0" borderId="5" xfId="0" applyNumberFormat="1" applyFont="1" applyBorder="1" applyAlignment="1">
      <alignment horizontal="center" vertical="top" wrapText="1"/>
    </xf>
    <xf numFmtId="164" fontId="2" fillId="0" borderId="6" xfId="0" applyNumberFormat="1" applyFont="1" applyBorder="1" applyAlignment="1">
      <alignment horizontal="center" vertical="top" wrapText="1"/>
    </xf>
    <xf numFmtId="2" fontId="25" fillId="0" borderId="8" xfId="0" applyNumberFormat="1" applyFont="1" applyBorder="1" applyAlignment="1">
      <alignment horizontal="center" vertical="top" wrapText="1"/>
    </xf>
    <xf numFmtId="2" fontId="25" fillId="0" borderId="5" xfId="0" applyNumberFormat="1" applyFont="1" applyBorder="1" applyAlignment="1">
      <alignment horizontal="center" vertical="top" wrapText="1"/>
    </xf>
    <xf numFmtId="2" fontId="25" fillId="0" borderId="6" xfId="0" applyNumberFormat="1" applyFont="1" applyBorder="1" applyAlignment="1">
      <alignment horizontal="center" vertical="top" wrapText="1"/>
    </xf>
    <xf numFmtId="0" fontId="9" fillId="0" borderId="10" xfId="0" applyFont="1" applyBorder="1" applyAlignment="1">
      <alignment horizontal="center" vertical="top" wrapText="1"/>
    </xf>
    <xf numFmtId="0" fontId="9" fillId="0" borderId="13" xfId="0" applyFont="1" applyBorder="1" applyAlignment="1">
      <alignment horizontal="center" vertical="top" wrapText="1"/>
    </xf>
    <xf numFmtId="0" fontId="9" fillId="0" borderId="14" xfId="0" applyFont="1" applyBorder="1" applyAlignment="1">
      <alignment horizontal="center" vertical="top" wrapText="1"/>
    </xf>
    <xf numFmtId="0" fontId="9" fillId="0" borderId="9" xfId="0" applyFont="1" applyBorder="1" applyAlignment="1">
      <alignment horizontal="center" vertical="top" wrapText="1"/>
    </xf>
    <xf numFmtId="0" fontId="9" fillId="0" borderId="0" xfId="0" applyFont="1" applyBorder="1" applyAlignment="1">
      <alignment horizontal="center" vertical="top" wrapText="1"/>
    </xf>
    <xf numFmtId="0" fontId="9" fillId="0" borderId="7" xfId="0" applyFont="1" applyBorder="1" applyAlignment="1">
      <alignment horizontal="center" vertical="top" wrapText="1"/>
    </xf>
    <xf numFmtId="0" fontId="1" fillId="0" borderId="8" xfId="0" applyFont="1" applyFill="1" applyBorder="1" applyAlignment="1">
      <alignment horizontal="left" vertical="center" wrapText="1"/>
    </xf>
    <xf numFmtId="0" fontId="1" fillId="0" borderId="5" xfId="0" applyFont="1" applyFill="1" applyBorder="1" applyAlignment="1">
      <alignment horizontal="left" vertical="center" wrapText="1"/>
    </xf>
    <xf numFmtId="0" fontId="1" fillId="0" borderId="6" xfId="0" applyFont="1" applyFill="1" applyBorder="1" applyAlignment="1">
      <alignment horizontal="left" vertical="center" wrapText="1"/>
    </xf>
    <xf numFmtId="0" fontId="8" fillId="0" borderId="8" xfId="0" applyFont="1" applyFill="1" applyBorder="1" applyAlignment="1">
      <alignment horizontal="left" wrapText="1"/>
    </xf>
    <xf numFmtId="0" fontId="8" fillId="0" borderId="6" xfId="0" applyFont="1" applyFill="1" applyBorder="1" applyAlignment="1">
      <alignment horizontal="left" wrapText="1"/>
    </xf>
    <xf numFmtId="0" fontId="1" fillId="0" borderId="8" xfId="0" applyFont="1" applyFill="1" applyBorder="1" applyAlignment="1">
      <alignment horizontal="center"/>
    </xf>
    <xf numFmtId="0" fontId="1" fillId="0" borderId="5" xfId="0" applyFont="1" applyFill="1" applyBorder="1" applyAlignment="1">
      <alignment horizontal="center"/>
    </xf>
    <xf numFmtId="0" fontId="14" fillId="0" borderId="0" xfId="0" applyFont="1" applyFill="1" applyAlignment="1">
      <alignment horizontal="center"/>
    </xf>
    <xf numFmtId="49" fontId="8" fillId="0" borderId="2" xfId="0" applyNumberFormat="1" applyFont="1" applyFill="1" applyBorder="1" applyAlignment="1">
      <alignment horizontal="center"/>
    </xf>
    <xf numFmtId="0" fontId="36" fillId="0" borderId="0" xfId="0" applyFont="1" applyBorder="1" applyAlignment="1">
      <alignment horizontal="center"/>
    </xf>
    <xf numFmtId="49" fontId="33" fillId="0" borderId="0" xfId="0" applyNumberFormat="1" applyFont="1" applyBorder="1" applyAlignment="1">
      <alignment horizontal="center"/>
    </xf>
    <xf numFmtId="49" fontId="36" fillId="0" borderId="0" xfId="0" applyNumberFormat="1" applyFont="1" applyBorder="1" applyAlignment="1">
      <alignment horizontal="center"/>
    </xf>
    <xf numFmtId="0" fontId="37" fillId="0" borderId="2" xfId="0" applyFont="1" applyBorder="1" applyAlignment="1">
      <alignment horizontal="center" wrapText="1"/>
    </xf>
    <xf numFmtId="0" fontId="36" fillId="0" borderId="0" xfId="0" applyFont="1" applyBorder="1" applyAlignment="1">
      <alignment horizontal="center" wrapText="1"/>
    </xf>
    <xf numFmtId="0" fontId="3" fillId="0" borderId="0" xfId="0" applyFont="1" applyAlignment="1">
      <alignment horizontal="center" vertical="top" wrapText="1"/>
    </xf>
    <xf numFmtId="0" fontId="35" fillId="0" borderId="0" xfId="0" applyFont="1" applyAlignment="1">
      <alignment horizontal="center" vertical="top"/>
    </xf>
    <xf numFmtId="0" fontId="35" fillId="0" borderId="0" xfId="0" applyFont="1" applyAlignment="1">
      <alignment horizontal="center" vertical="center"/>
    </xf>
    <xf numFmtId="0" fontId="3" fillId="0" borderId="0" xfId="0" applyFont="1" applyAlignment="1">
      <alignment horizontal="center" vertical="center" wrapText="1"/>
    </xf>
    <xf numFmtId="0" fontId="3" fillId="0" borderId="0" xfId="0" applyFont="1" applyAlignment="1">
      <alignment horizontal="center" vertical="center"/>
    </xf>
    <xf numFmtId="0" fontId="40" fillId="2" borderId="0" xfId="0" applyFont="1" applyFill="1" applyAlignment="1">
      <alignment horizontal="left" wrapText="1"/>
    </xf>
    <xf numFmtId="0" fontId="40" fillId="0" borderId="0" xfId="0" applyFont="1" applyAlignment="1">
      <alignment horizontal="left" wrapText="1"/>
    </xf>
    <xf numFmtId="0" fontId="1" fillId="2" borderId="0" xfId="0" applyFont="1" applyFill="1" applyAlignment="1" applyProtection="1">
      <alignment horizontal="left" wrapText="1"/>
      <protection locked="0"/>
    </xf>
    <xf numFmtId="0" fontId="1" fillId="0" borderId="10" xfId="0" applyFont="1" applyFill="1" applyBorder="1" applyAlignment="1">
      <alignment horizontal="center" vertical="center"/>
    </xf>
    <xf numFmtId="0" fontId="1" fillId="0" borderId="14" xfId="0" applyFont="1" applyFill="1" applyBorder="1" applyAlignment="1">
      <alignment horizontal="center" vertical="center"/>
    </xf>
    <xf numFmtId="0" fontId="1" fillId="0" borderId="11" xfId="0" applyFont="1" applyFill="1" applyBorder="1" applyAlignment="1">
      <alignment horizontal="center" vertical="center"/>
    </xf>
    <xf numFmtId="0" fontId="1" fillId="0" borderId="12" xfId="0" applyFont="1" applyFill="1" applyBorder="1" applyAlignment="1">
      <alignment horizontal="center" vertical="center"/>
    </xf>
    <xf numFmtId="3" fontId="32" fillId="0" borderId="0" xfId="1" applyNumberFormat="1" applyFont="1" applyBorder="1" applyAlignment="1">
      <alignment horizontal="center" vertical="top" wrapText="1"/>
    </xf>
    <xf numFmtId="0" fontId="2" fillId="0" borderId="1" xfId="0" applyFont="1" applyFill="1" applyBorder="1" applyAlignment="1">
      <alignment horizontal="center" wrapText="1"/>
    </xf>
    <xf numFmtId="0" fontId="2" fillId="0" borderId="6" xfId="0" applyFont="1" applyFill="1" applyBorder="1" applyAlignment="1">
      <alignment horizontal="center" wrapText="1"/>
    </xf>
    <xf numFmtId="0" fontId="1" fillId="0" borderId="0" xfId="0" applyFont="1" applyFill="1" applyAlignment="1">
      <alignment horizontal="left"/>
    </xf>
    <xf numFmtId="0" fontId="9" fillId="0" borderId="13" xfId="0" applyFont="1" applyFill="1" applyBorder="1" applyAlignment="1">
      <alignment horizontal="center" vertical="top"/>
    </xf>
    <xf numFmtId="0" fontId="1" fillId="0" borderId="2" xfId="0" applyFont="1" applyFill="1" applyBorder="1" applyAlignment="1">
      <alignment horizontal="center"/>
    </xf>
    <xf numFmtId="0" fontId="39" fillId="0" borderId="0" xfId="0" applyFont="1" applyFill="1" applyAlignment="1">
      <alignment horizontal="left"/>
    </xf>
    <xf numFmtId="0" fontId="1" fillId="0" borderId="0" xfId="0" applyFont="1" applyFill="1" applyAlignment="1">
      <alignment vertical="top" wrapText="1"/>
    </xf>
    <xf numFmtId="0" fontId="31" fillId="0" borderId="0" xfId="0" applyFont="1" applyFill="1" applyAlignment="1">
      <alignment horizontal="left" wrapText="1"/>
    </xf>
    <xf numFmtId="0" fontId="1" fillId="2" borderId="13" xfId="0" applyFont="1" applyFill="1" applyBorder="1" applyAlignment="1">
      <alignment horizontal="left" wrapText="1"/>
    </xf>
    <xf numFmtId="0" fontId="1" fillId="0" borderId="0" xfId="0" applyFont="1" applyFill="1" applyAlignment="1">
      <alignment horizontal="left" wrapText="1"/>
    </xf>
    <xf numFmtId="0" fontId="1" fillId="0" borderId="0" xfId="0" applyFont="1" applyFill="1" applyBorder="1" applyAlignment="1">
      <alignment horizontal="left"/>
    </xf>
    <xf numFmtId="0" fontId="8" fillId="0" borderId="0" xfId="0" applyFont="1" applyFill="1" applyAlignment="1">
      <alignment horizontal="left"/>
    </xf>
    <xf numFmtId="0" fontId="1" fillId="0" borderId="1" xfId="0" applyFont="1" applyFill="1" applyBorder="1" applyAlignment="1">
      <alignment horizontal="center" vertical="center" wrapText="1"/>
    </xf>
    <xf numFmtId="0" fontId="1" fillId="0" borderId="10" xfId="0" applyFont="1" applyFill="1" applyBorder="1" applyAlignment="1">
      <alignment horizontal="center"/>
    </xf>
    <xf numFmtId="0" fontId="1" fillId="0" borderId="14" xfId="0" applyFont="1" applyFill="1" applyBorder="1" applyAlignment="1">
      <alignment horizontal="center"/>
    </xf>
    <xf numFmtId="49" fontId="1" fillId="0" borderId="8" xfId="0" applyNumberFormat="1" applyFont="1" applyFill="1" applyBorder="1" applyAlignment="1">
      <alignment horizontal="left" vertical="center" wrapText="1"/>
    </xf>
    <xf numFmtId="49" fontId="1" fillId="0" borderId="6" xfId="0" applyNumberFormat="1" applyFont="1" applyFill="1" applyBorder="1" applyAlignment="1">
      <alignment horizontal="left" vertical="center" wrapText="1"/>
    </xf>
    <xf numFmtId="49" fontId="1" fillId="0" borderId="5" xfId="0" applyNumberFormat="1" applyFont="1" applyFill="1" applyBorder="1" applyAlignment="1">
      <alignment horizontal="left" vertical="center" wrapText="1"/>
    </xf>
    <xf numFmtId="0" fontId="1" fillId="0" borderId="2" xfId="0" applyFont="1" applyFill="1" applyBorder="1" applyAlignment="1">
      <alignment horizontal="right"/>
    </xf>
    <xf numFmtId="0" fontId="1" fillId="0" borderId="1" xfId="0" applyFont="1" applyFill="1" applyBorder="1" applyAlignment="1">
      <alignment horizontal="center" wrapText="1"/>
    </xf>
    <xf numFmtId="0" fontId="1" fillId="2" borderId="8" xfId="0" applyFont="1" applyFill="1" applyBorder="1" applyAlignment="1">
      <alignment horizontal="left" wrapText="1"/>
    </xf>
    <xf numFmtId="0" fontId="1" fillId="2" borderId="5" xfId="0" applyFont="1" applyFill="1" applyBorder="1" applyAlignment="1">
      <alignment horizontal="left" wrapText="1"/>
    </xf>
    <xf numFmtId="0" fontId="1" fillId="2" borderId="6" xfId="0" applyFont="1" applyFill="1" applyBorder="1" applyAlignment="1">
      <alignment horizontal="left" wrapText="1"/>
    </xf>
    <xf numFmtId="0" fontId="2" fillId="0" borderId="10"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1" fillId="0" borderId="8" xfId="0" applyFont="1" applyBorder="1" applyAlignment="1">
      <alignment horizontal="center" wrapText="1"/>
    </xf>
    <xf numFmtId="0" fontId="1" fillId="0" borderId="6" xfId="0" applyFont="1" applyBorder="1" applyAlignment="1">
      <alignment horizont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40" fillId="0" borderId="8" xfId="0" applyFont="1" applyFill="1" applyBorder="1" applyAlignment="1">
      <alignment horizontal="left" vertical="top" wrapText="1"/>
    </xf>
    <xf numFmtId="0" fontId="40" fillId="0" borderId="5" xfId="0" applyFont="1" applyFill="1" applyBorder="1" applyAlignment="1">
      <alignment horizontal="left" vertical="top" wrapText="1"/>
    </xf>
    <xf numFmtId="0" fontId="40" fillId="0" borderId="6" xfId="0" applyFont="1" applyFill="1" applyBorder="1" applyAlignment="1">
      <alignment horizontal="left" vertical="top" wrapText="1"/>
    </xf>
    <xf numFmtId="0" fontId="1" fillId="0" borderId="8" xfId="0" applyFont="1" applyFill="1" applyBorder="1" applyAlignment="1">
      <alignment horizontal="center" wrapText="1"/>
    </xf>
    <xf numFmtId="0" fontId="1" fillId="0" borderId="5" xfId="0" applyFont="1" applyFill="1" applyBorder="1" applyAlignment="1">
      <alignment horizontal="center" wrapText="1"/>
    </xf>
    <xf numFmtId="0" fontId="1" fillId="0" borderId="6" xfId="0" applyFont="1" applyFill="1" applyBorder="1" applyAlignment="1">
      <alignment horizontal="center" wrapText="1"/>
    </xf>
    <xf numFmtId="0" fontId="8" fillId="2" borderId="8" xfId="0" applyFont="1" applyFill="1" applyBorder="1" applyAlignment="1">
      <alignment horizontal="left" wrapText="1"/>
    </xf>
    <xf numFmtId="0" fontId="8" fillId="2" borderId="6" xfId="0" applyFont="1" applyFill="1" applyBorder="1" applyAlignment="1">
      <alignment horizontal="left" wrapText="1"/>
    </xf>
    <xf numFmtId="0" fontId="1" fillId="2" borderId="8" xfId="0" applyFont="1" applyFill="1" applyBorder="1" applyAlignment="1">
      <alignment horizontal="left" vertical="center" wrapText="1"/>
    </xf>
    <xf numFmtId="0" fontId="1" fillId="2" borderId="6" xfId="0" applyFont="1" applyFill="1" applyBorder="1" applyAlignment="1">
      <alignment horizontal="left" vertical="center" wrapText="1"/>
    </xf>
    <xf numFmtId="0" fontId="22" fillId="0" borderId="8" xfId="0" applyFont="1" applyFill="1" applyBorder="1" applyAlignment="1">
      <alignment horizontal="left" vertical="center" wrapText="1"/>
    </xf>
    <xf numFmtId="0" fontId="22" fillId="0" borderId="5" xfId="0" applyFont="1" applyFill="1" applyBorder="1" applyAlignment="1">
      <alignment horizontal="left" vertical="center" wrapText="1"/>
    </xf>
    <xf numFmtId="0" fontId="22" fillId="0" borderId="6" xfId="0" applyFont="1" applyFill="1" applyBorder="1" applyAlignment="1">
      <alignment horizontal="left" vertical="center" wrapText="1"/>
    </xf>
    <xf numFmtId="0" fontId="8" fillId="0" borderId="8" xfId="0" applyFont="1" applyBorder="1" applyAlignment="1">
      <alignment horizontal="left" wrapText="1"/>
    </xf>
    <xf numFmtId="0" fontId="8" fillId="0" borderId="6" xfId="0" applyFont="1" applyBorder="1" applyAlignment="1">
      <alignment horizontal="left" wrapText="1"/>
    </xf>
    <xf numFmtId="0" fontId="3" fillId="2" borderId="8"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1" fillId="0" borderId="6" xfId="0" applyFont="1" applyFill="1" applyBorder="1" applyAlignment="1">
      <alignment horizontal="center"/>
    </xf>
    <xf numFmtId="49" fontId="8" fillId="0" borderId="8" xfId="0" applyNumberFormat="1" applyFont="1" applyFill="1" applyBorder="1" applyAlignment="1">
      <alignment horizontal="left" vertical="center" wrapText="1"/>
    </xf>
    <xf numFmtId="49" fontId="8" fillId="0" borderId="6" xfId="0" applyNumberFormat="1" applyFont="1" applyFill="1" applyBorder="1" applyAlignment="1">
      <alignment horizontal="left" vertical="center" wrapText="1"/>
    </xf>
    <xf numFmtId="0" fontId="8" fillId="2" borderId="8" xfId="0" applyFont="1" applyFill="1" applyBorder="1" applyAlignment="1">
      <alignment horizontal="left" vertical="center" wrapText="1"/>
    </xf>
    <xf numFmtId="0" fontId="8" fillId="2" borderId="6" xfId="0" applyFont="1" applyFill="1" applyBorder="1" applyAlignment="1">
      <alignment horizontal="left" vertical="center" wrapText="1"/>
    </xf>
    <xf numFmtId="0" fontId="1" fillId="0" borderId="10" xfId="0" applyFont="1" applyFill="1" applyBorder="1" applyAlignment="1">
      <alignment horizontal="left" vertical="center" wrapText="1"/>
    </xf>
    <xf numFmtId="0" fontId="1" fillId="0" borderId="13" xfId="0" applyFont="1" applyFill="1" applyBorder="1" applyAlignment="1">
      <alignment horizontal="left" vertical="center" wrapText="1"/>
    </xf>
    <xf numFmtId="0" fontId="1" fillId="0" borderId="14" xfId="0" applyFont="1" applyFill="1" applyBorder="1" applyAlignment="1">
      <alignment horizontal="left" vertical="center" wrapText="1"/>
    </xf>
    <xf numFmtId="0" fontId="1" fillId="2" borderId="8" xfId="0" applyFont="1" applyFill="1" applyBorder="1" applyAlignment="1">
      <alignment horizontal="center"/>
    </xf>
    <xf numFmtId="0" fontId="1" fillId="2" borderId="5" xfId="0" applyFont="1" applyFill="1" applyBorder="1" applyAlignment="1">
      <alignment horizontal="center"/>
    </xf>
    <xf numFmtId="0" fontId="10" fillId="0" borderId="8" xfId="0" applyFont="1" applyFill="1" applyBorder="1" applyAlignment="1">
      <alignment horizontal="left" vertical="center" wrapText="1"/>
    </xf>
    <xf numFmtId="0" fontId="10" fillId="0" borderId="6" xfId="0" applyFont="1" applyFill="1" applyBorder="1" applyAlignment="1">
      <alignment horizontal="left" vertical="center" wrapText="1"/>
    </xf>
    <xf numFmtId="0" fontId="8" fillId="0" borderId="11" xfId="0" applyFont="1" applyFill="1" applyBorder="1" applyAlignment="1">
      <alignment horizontal="left" wrapText="1"/>
    </xf>
    <xf numFmtId="0" fontId="8" fillId="0" borderId="12" xfId="0" applyFont="1" applyFill="1" applyBorder="1" applyAlignment="1">
      <alignment horizontal="left" wrapText="1"/>
    </xf>
    <xf numFmtId="0" fontId="1" fillId="0" borderId="8" xfId="0" applyFont="1" applyFill="1" applyBorder="1" applyAlignment="1">
      <alignment horizontal="left" wrapText="1"/>
    </xf>
    <xf numFmtId="0" fontId="1" fillId="0" borderId="5" xfId="0" applyFont="1" applyFill="1" applyBorder="1" applyAlignment="1">
      <alignment horizontal="left" wrapText="1"/>
    </xf>
    <xf numFmtId="0" fontId="3" fillId="0" borderId="8"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1" fillId="0" borderId="6" xfId="0" applyFont="1" applyFill="1" applyBorder="1" applyAlignment="1">
      <alignment horizontal="left" wrapText="1"/>
    </xf>
    <xf numFmtId="0" fontId="8" fillId="0" borderId="8" xfId="0" applyFont="1" applyFill="1" applyBorder="1" applyAlignment="1">
      <alignment horizontal="left" vertical="center" wrapText="1"/>
    </xf>
    <xf numFmtId="0" fontId="8" fillId="0" borderId="6" xfId="0" applyFont="1" applyFill="1" applyBorder="1" applyAlignment="1">
      <alignment horizontal="left" vertical="center" wrapText="1"/>
    </xf>
    <xf numFmtId="0" fontId="29" fillId="0" borderId="8" xfId="0" applyFont="1" applyFill="1" applyBorder="1" applyAlignment="1">
      <alignment horizontal="center" wrapText="1"/>
    </xf>
    <xf numFmtId="0" fontId="29" fillId="0" borderId="5" xfId="0" applyFont="1" applyFill="1" applyBorder="1" applyAlignment="1">
      <alignment horizontal="center" wrapText="1"/>
    </xf>
    <xf numFmtId="0" fontId="10" fillId="0" borderId="8" xfId="0" applyFont="1" applyFill="1" applyBorder="1" applyAlignment="1">
      <alignment horizontal="left" wrapText="1"/>
    </xf>
    <xf numFmtId="0" fontId="10" fillId="0" borderId="6" xfId="0" applyFont="1" applyFill="1" applyBorder="1" applyAlignment="1">
      <alignment horizontal="left" wrapText="1"/>
    </xf>
    <xf numFmtId="0" fontId="29" fillId="0" borderId="8" xfId="0" applyFont="1" applyFill="1" applyBorder="1" applyAlignment="1">
      <alignment horizontal="center" vertical="center" wrapText="1"/>
    </xf>
    <xf numFmtId="0" fontId="29" fillId="0" borderId="6"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0" borderId="8" xfId="0" applyFont="1" applyFill="1" applyBorder="1" applyAlignment="1">
      <alignment horizontal="center" vertical="center"/>
    </xf>
    <xf numFmtId="0" fontId="1" fillId="0" borderId="1" xfId="0" applyFont="1" applyFill="1" applyBorder="1" applyAlignment="1">
      <alignment horizontal="center"/>
    </xf>
    <xf numFmtId="0" fontId="1" fillId="0" borderId="8"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1" fillId="0" borderId="0" xfId="0" applyFont="1" applyBorder="1" applyAlignment="1">
      <alignment horizontal="left" wrapText="1"/>
    </xf>
    <xf numFmtId="0" fontId="38" fillId="0" borderId="0" xfId="0" applyFont="1" applyBorder="1" applyAlignment="1">
      <alignment horizontal="left" vertical="center" wrapText="1"/>
    </xf>
    <xf numFmtId="0" fontId="31" fillId="0" borderId="0" xfId="0" applyNumberFormat="1" applyFont="1" applyFill="1" applyBorder="1" applyAlignment="1">
      <alignment horizontal="left" vertical="center" wrapText="1"/>
    </xf>
  </cellXfs>
  <cellStyles count="2">
    <cellStyle name="Excel Built-in Normal" xfId="1" xr:uid="{00000000-0005-0000-0000-000000000000}"/>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7030A0"/>
  </sheetPr>
  <dimension ref="A1:P172"/>
  <sheetViews>
    <sheetView view="pageBreakPreview" topLeftCell="A4" zoomScale="90" zoomScaleNormal="100" zoomScaleSheetLayoutView="90" workbookViewId="0">
      <selection activeCell="B25" sqref="B25"/>
    </sheetView>
  </sheetViews>
  <sheetFormatPr defaultRowHeight="15" x14ac:dyDescent="0.25"/>
  <cols>
    <col min="1" max="1" width="9.28515625" style="6" customWidth="1"/>
    <col min="2" max="2" width="42.42578125" style="6" customWidth="1"/>
    <col min="3" max="3" width="10.85546875" style="6" customWidth="1"/>
    <col min="4" max="4" width="13" style="6" customWidth="1"/>
    <col min="5" max="5" width="12.28515625" style="6" customWidth="1"/>
    <col min="6" max="6" width="12.42578125" style="6" customWidth="1"/>
    <col min="7" max="7" width="12.85546875" style="6" customWidth="1"/>
    <col min="8" max="8" width="11.5703125" style="6" customWidth="1"/>
    <col min="9" max="9" width="9.7109375" style="6" customWidth="1"/>
    <col min="10" max="10" width="14.28515625" style="6" customWidth="1"/>
    <col min="11" max="11" width="12" style="6" customWidth="1"/>
    <col min="12" max="12" width="11.28515625" style="6" customWidth="1"/>
    <col min="13" max="13" width="12" style="6" customWidth="1"/>
    <col min="14" max="14" width="16.28515625" style="6" customWidth="1"/>
    <col min="15" max="15" width="11.5703125" style="6" customWidth="1"/>
    <col min="16" max="16384" width="9.140625" style="6"/>
  </cols>
  <sheetData>
    <row r="1" spans="1:15" s="39" customFormat="1" ht="11.25" x14ac:dyDescent="0.2">
      <c r="I1" s="40"/>
      <c r="J1" s="39" t="s">
        <v>0</v>
      </c>
      <c r="K1" s="41"/>
      <c r="L1" s="41"/>
      <c r="M1" s="41"/>
      <c r="N1" s="41"/>
      <c r="O1" s="41"/>
    </row>
    <row r="2" spans="1:15" s="39" customFormat="1" ht="11.25" x14ac:dyDescent="0.2">
      <c r="I2" s="40"/>
      <c r="J2" s="39" t="s">
        <v>66</v>
      </c>
      <c r="K2" s="41"/>
      <c r="L2" s="41"/>
      <c r="M2" s="41"/>
      <c r="N2" s="41"/>
      <c r="O2" s="41"/>
    </row>
    <row r="3" spans="1:15" s="39" customFormat="1" ht="11.25" x14ac:dyDescent="0.2">
      <c r="I3" s="40"/>
      <c r="K3" s="41"/>
      <c r="L3" s="41"/>
      <c r="M3" s="41"/>
      <c r="N3" s="41"/>
      <c r="O3" s="41"/>
    </row>
    <row r="4" spans="1:15" ht="24" customHeight="1" x14ac:dyDescent="0.25">
      <c r="J4" s="42" t="s">
        <v>0</v>
      </c>
    </row>
    <row r="5" spans="1:15" ht="36" customHeight="1" x14ac:dyDescent="0.3">
      <c r="J5" s="320" t="s">
        <v>48</v>
      </c>
      <c r="K5" s="320"/>
      <c r="L5" s="320"/>
      <c r="M5" s="320"/>
      <c r="N5" s="320"/>
      <c r="O5" s="22"/>
    </row>
    <row r="6" spans="1:15" x14ac:dyDescent="0.25">
      <c r="J6" s="321" t="s">
        <v>1</v>
      </c>
      <c r="K6" s="321"/>
      <c r="L6" s="321"/>
      <c r="M6" s="321"/>
      <c r="N6" s="321"/>
    </row>
    <row r="8" spans="1:15" ht="34.5" customHeight="1" x14ac:dyDescent="0.3">
      <c r="J8" s="320" t="s">
        <v>49</v>
      </c>
      <c r="K8" s="320"/>
      <c r="L8" s="320"/>
      <c r="M8" s="320"/>
      <c r="N8" s="320"/>
      <c r="O8" s="22"/>
    </row>
    <row r="9" spans="1:15" ht="15.75" x14ac:dyDescent="0.25">
      <c r="I9" s="3"/>
      <c r="J9" s="47" t="s">
        <v>67</v>
      </c>
    </row>
    <row r="10" spans="1:15" ht="12.75" customHeight="1" x14ac:dyDescent="0.25">
      <c r="I10" s="3"/>
      <c r="J10" s="23"/>
    </row>
    <row r="11" spans="1:15" ht="18.75" x14ac:dyDescent="0.3">
      <c r="I11" s="3"/>
      <c r="J11" s="27">
        <v>43446</v>
      </c>
      <c r="K11" s="43" t="s">
        <v>151</v>
      </c>
    </row>
    <row r="12" spans="1:15" ht="15.75" x14ac:dyDescent="0.25">
      <c r="I12" s="3"/>
    </row>
    <row r="13" spans="1:15" ht="13.5" customHeight="1" x14ac:dyDescent="0.3">
      <c r="A13" s="9"/>
    </row>
    <row r="14" spans="1:15" s="12" customFormat="1" ht="23.25" x14ac:dyDescent="0.35">
      <c r="A14" s="322" t="s">
        <v>2</v>
      </c>
      <c r="B14" s="322"/>
      <c r="C14" s="322"/>
      <c r="D14" s="322"/>
      <c r="E14" s="322"/>
      <c r="F14" s="322"/>
      <c r="G14" s="322"/>
      <c r="H14" s="322"/>
      <c r="I14" s="322"/>
      <c r="J14" s="322"/>
      <c r="K14" s="322"/>
      <c r="L14" s="322"/>
      <c r="M14" s="322"/>
      <c r="N14" s="322"/>
    </row>
    <row r="15" spans="1:15" s="12" customFormat="1" ht="20.25" x14ac:dyDescent="0.3">
      <c r="A15" s="323" t="s">
        <v>132</v>
      </c>
      <c r="B15" s="323"/>
      <c r="C15" s="323"/>
      <c r="D15" s="323"/>
      <c r="E15" s="323"/>
      <c r="F15" s="323"/>
      <c r="G15" s="323"/>
      <c r="H15" s="323"/>
      <c r="I15" s="323"/>
      <c r="J15" s="323"/>
      <c r="K15" s="323"/>
      <c r="L15" s="323"/>
      <c r="M15" s="323"/>
      <c r="N15" s="323"/>
    </row>
    <row r="16" spans="1:15" s="12" customFormat="1" ht="12.75" customHeight="1" x14ac:dyDescent="0.3">
      <c r="A16" s="332"/>
      <c r="B16" s="332"/>
      <c r="C16" s="332"/>
      <c r="D16" s="332"/>
      <c r="E16" s="332"/>
      <c r="F16" s="332"/>
      <c r="G16" s="332"/>
      <c r="H16" s="332"/>
      <c r="I16" s="332"/>
      <c r="J16" s="332"/>
      <c r="K16" s="332"/>
      <c r="L16" s="332"/>
      <c r="M16" s="332"/>
      <c r="N16" s="332"/>
    </row>
    <row r="17" spans="1:16" s="12" customFormat="1" ht="18.75" x14ac:dyDescent="0.3">
      <c r="A17" s="17" t="s">
        <v>21</v>
      </c>
      <c r="B17" s="327" t="s">
        <v>133</v>
      </c>
      <c r="C17" s="328"/>
      <c r="D17" s="328"/>
      <c r="E17" s="328"/>
      <c r="F17" s="328"/>
      <c r="G17" s="328"/>
      <c r="H17" s="328"/>
      <c r="I17" s="328"/>
      <c r="J17" s="328"/>
      <c r="K17" s="328"/>
      <c r="L17" s="328"/>
      <c r="M17" s="328"/>
      <c r="N17" s="328"/>
      <c r="O17" s="25"/>
      <c r="P17" s="25"/>
    </row>
    <row r="18" spans="1:16" s="12" customFormat="1" ht="18.75" x14ac:dyDescent="0.3">
      <c r="A18" s="17" t="s">
        <v>20</v>
      </c>
      <c r="B18" s="325" t="s">
        <v>84</v>
      </c>
      <c r="C18" s="326"/>
      <c r="D18" s="326"/>
      <c r="E18" s="326"/>
      <c r="F18" s="326"/>
      <c r="G18" s="326"/>
      <c r="H18" s="326"/>
      <c r="I18" s="326"/>
      <c r="J18" s="326"/>
      <c r="K18" s="326"/>
      <c r="L18" s="326"/>
      <c r="M18" s="326"/>
      <c r="N18" s="326"/>
      <c r="O18" s="25"/>
      <c r="P18" s="25"/>
    </row>
    <row r="19" spans="1:16" s="12" customFormat="1" ht="18.75" x14ac:dyDescent="0.3">
      <c r="A19" s="17" t="s">
        <v>22</v>
      </c>
      <c r="B19" s="327" t="s">
        <v>134</v>
      </c>
      <c r="C19" s="328"/>
      <c r="D19" s="328"/>
      <c r="E19" s="328"/>
      <c r="F19" s="328"/>
      <c r="G19" s="328"/>
      <c r="H19" s="328"/>
      <c r="I19" s="328"/>
      <c r="J19" s="328"/>
      <c r="K19" s="328"/>
      <c r="L19" s="328"/>
      <c r="M19" s="328"/>
      <c r="N19" s="328"/>
      <c r="O19" s="25"/>
      <c r="P19" s="25"/>
    </row>
    <row r="20" spans="1:16" s="12" customFormat="1" ht="18.75" x14ac:dyDescent="0.3">
      <c r="A20" s="17" t="s">
        <v>20</v>
      </c>
      <c r="B20" s="325" t="s">
        <v>83</v>
      </c>
      <c r="C20" s="326"/>
      <c r="D20" s="326"/>
      <c r="E20" s="326"/>
      <c r="F20" s="326"/>
      <c r="G20" s="326"/>
      <c r="H20" s="326"/>
      <c r="I20" s="326"/>
      <c r="J20" s="326"/>
      <c r="K20" s="326"/>
      <c r="L20" s="326"/>
      <c r="M20" s="326"/>
      <c r="N20" s="326"/>
      <c r="O20" s="25"/>
      <c r="P20" s="25"/>
    </row>
    <row r="21" spans="1:16" s="14" customFormat="1" ht="18.75" customHeight="1" x14ac:dyDescent="0.3">
      <c r="A21" s="18" t="s">
        <v>23</v>
      </c>
      <c r="B21" s="330" t="s">
        <v>135</v>
      </c>
      <c r="C21" s="331"/>
      <c r="D21" s="331"/>
      <c r="E21" s="331"/>
      <c r="F21" s="331"/>
      <c r="G21" s="331"/>
      <c r="H21" s="331"/>
      <c r="I21" s="331"/>
      <c r="J21" s="331"/>
      <c r="K21" s="331"/>
      <c r="L21" s="331"/>
      <c r="M21" s="331"/>
      <c r="N21" s="25"/>
      <c r="O21" s="24"/>
      <c r="P21" s="24"/>
    </row>
    <row r="22" spans="1:16" s="14" customFormat="1" ht="21.75" customHeight="1" x14ac:dyDescent="0.3">
      <c r="A22" s="18"/>
      <c r="B22" s="38" t="s">
        <v>68</v>
      </c>
      <c r="C22" s="329" t="s">
        <v>24</v>
      </c>
      <c r="D22" s="329"/>
      <c r="E22" s="329"/>
      <c r="F22" s="329"/>
      <c r="G22" s="329"/>
      <c r="H22" s="329"/>
      <c r="I22" s="329"/>
      <c r="J22" s="329"/>
      <c r="K22" s="329"/>
      <c r="L22" s="329"/>
      <c r="M22" s="329"/>
      <c r="N22" s="329"/>
      <c r="O22" s="26"/>
      <c r="P22" s="26"/>
    </row>
    <row r="23" spans="1:16" s="14" customFormat="1" ht="12.75" customHeight="1" x14ac:dyDescent="0.3">
      <c r="A23" s="18"/>
      <c r="B23" s="1"/>
      <c r="O23" s="26"/>
      <c r="P23" s="26"/>
    </row>
    <row r="24" spans="1:16" s="12" customFormat="1" ht="18.75" x14ac:dyDescent="0.3">
      <c r="A24" s="17" t="s">
        <v>25</v>
      </c>
      <c r="B24" s="34" t="s">
        <v>148</v>
      </c>
    </row>
    <row r="25" spans="1:16" s="12" customFormat="1" ht="18.75" x14ac:dyDescent="0.3">
      <c r="A25" s="17"/>
      <c r="B25" s="34" t="s">
        <v>149</v>
      </c>
    </row>
    <row r="26" spans="1:16" s="12" customFormat="1" ht="18.75" x14ac:dyDescent="0.3">
      <c r="A26" s="17"/>
      <c r="B26" s="34" t="s">
        <v>43</v>
      </c>
    </row>
    <row r="27" spans="1:16" s="12" customFormat="1" ht="9" customHeight="1" x14ac:dyDescent="0.3">
      <c r="A27" s="17"/>
    </row>
    <row r="28" spans="1:16" s="12" customFormat="1" ht="18.75" x14ac:dyDescent="0.3">
      <c r="A28" s="18" t="s">
        <v>26</v>
      </c>
      <c r="B28" s="324" t="s">
        <v>32</v>
      </c>
      <c r="C28" s="324"/>
      <c r="D28" s="324"/>
      <c r="E28" s="324"/>
      <c r="F28" s="324"/>
      <c r="G28" s="324"/>
      <c r="H28" s="324"/>
      <c r="I28" s="324"/>
      <c r="J28" s="324"/>
      <c r="K28" s="324"/>
      <c r="L28" s="324"/>
      <c r="M28" s="324"/>
      <c r="N28" s="324"/>
      <c r="O28" s="324"/>
      <c r="P28" s="324"/>
    </row>
    <row r="29" spans="1:16" s="12" customFormat="1" ht="18.75" x14ac:dyDescent="0.3">
      <c r="A29" s="13"/>
      <c r="B29" s="307" t="s">
        <v>33</v>
      </c>
      <c r="C29" s="307"/>
      <c r="D29" s="307"/>
      <c r="E29" s="307"/>
      <c r="F29" s="307"/>
      <c r="G29" s="307"/>
      <c r="H29" s="307"/>
      <c r="I29" s="307"/>
      <c r="J29" s="307"/>
      <c r="K29" s="307"/>
      <c r="L29" s="307"/>
      <c r="M29" s="307"/>
      <c r="N29" s="307"/>
      <c r="O29" s="307"/>
      <c r="P29" s="307"/>
    </row>
    <row r="30" spans="1:16" s="12" customFormat="1" ht="19.5" x14ac:dyDescent="0.3">
      <c r="A30" s="13"/>
      <c r="B30" s="307" t="s">
        <v>136</v>
      </c>
      <c r="C30" s="307"/>
      <c r="D30" s="307"/>
      <c r="E30" s="307"/>
      <c r="F30" s="307"/>
      <c r="G30" s="307"/>
      <c r="H30" s="307"/>
      <c r="I30" s="307"/>
      <c r="J30" s="307"/>
      <c r="K30" s="307"/>
      <c r="L30" s="307"/>
      <c r="M30" s="307"/>
      <c r="N30" s="307"/>
      <c r="O30" s="307"/>
      <c r="P30" s="307"/>
    </row>
    <row r="31" spans="1:16" s="34" customFormat="1" ht="18.75" x14ac:dyDescent="0.3">
      <c r="A31" s="38"/>
      <c r="B31" s="307" t="s">
        <v>69</v>
      </c>
      <c r="C31" s="307"/>
      <c r="D31" s="307"/>
      <c r="E31" s="307"/>
      <c r="F31" s="307"/>
      <c r="G31" s="307"/>
      <c r="H31" s="307"/>
      <c r="I31" s="307"/>
      <c r="J31" s="307"/>
      <c r="K31" s="307"/>
      <c r="L31" s="307"/>
      <c r="M31" s="307"/>
      <c r="N31" s="307"/>
      <c r="O31" s="70"/>
      <c r="P31" s="70"/>
    </row>
    <row r="32" spans="1:16" s="12" customFormat="1" ht="18.75" hidden="1" customHeight="1" x14ac:dyDescent="0.3">
      <c r="A32" s="1"/>
      <c r="B32" s="307" t="s">
        <v>87</v>
      </c>
      <c r="C32" s="307"/>
      <c r="D32" s="307"/>
      <c r="E32" s="307"/>
      <c r="F32" s="307"/>
      <c r="G32" s="307"/>
      <c r="H32" s="307"/>
      <c r="I32" s="307"/>
      <c r="J32" s="307"/>
      <c r="K32" s="307"/>
      <c r="L32" s="307"/>
      <c r="M32" s="307"/>
      <c r="N32" s="307"/>
      <c r="O32" s="70" t="s">
        <v>89</v>
      </c>
      <c r="P32" s="70"/>
    </row>
    <row r="33" spans="1:16" s="12" customFormat="1" ht="18.75" x14ac:dyDescent="0.3">
      <c r="A33" s="1"/>
      <c r="B33" s="307" t="s">
        <v>70</v>
      </c>
      <c r="C33" s="307"/>
      <c r="D33" s="307"/>
      <c r="E33" s="307"/>
      <c r="F33" s="307"/>
      <c r="G33" s="307"/>
      <c r="H33" s="307"/>
      <c r="I33" s="307"/>
      <c r="J33" s="307"/>
      <c r="K33" s="307"/>
      <c r="L33" s="307"/>
      <c r="M33" s="307"/>
      <c r="N33" s="307"/>
      <c r="O33" s="307"/>
      <c r="P33" s="307"/>
    </row>
    <row r="34" spans="1:16" s="12" customFormat="1" ht="18.75" x14ac:dyDescent="0.3">
      <c r="A34" s="1"/>
      <c r="B34" s="307" t="s">
        <v>90</v>
      </c>
      <c r="C34" s="307"/>
      <c r="D34" s="307"/>
      <c r="E34" s="307"/>
      <c r="F34" s="307"/>
      <c r="G34" s="307"/>
      <c r="H34" s="307"/>
      <c r="I34" s="307"/>
      <c r="J34" s="307"/>
      <c r="K34" s="307"/>
      <c r="L34" s="307"/>
      <c r="M34" s="307"/>
      <c r="N34" s="307"/>
      <c r="O34" s="70"/>
      <c r="P34" s="70"/>
    </row>
    <row r="35" spans="1:16" s="12" customFormat="1" ht="18.75" customHeight="1" x14ac:dyDescent="0.3">
      <c r="A35" s="1"/>
      <c r="B35" s="307" t="s">
        <v>150</v>
      </c>
      <c r="C35" s="308"/>
      <c r="D35" s="308"/>
      <c r="E35" s="308"/>
      <c r="F35" s="308"/>
      <c r="G35" s="308"/>
      <c r="H35" s="308"/>
      <c r="I35" s="308"/>
      <c r="J35" s="308"/>
      <c r="K35" s="308"/>
      <c r="L35" s="308"/>
      <c r="M35" s="308"/>
      <c r="N35" s="308"/>
      <c r="O35" s="70"/>
      <c r="P35" s="70"/>
    </row>
    <row r="36" spans="1:16" s="12" customFormat="1" ht="18.75" x14ac:dyDescent="0.3">
      <c r="A36" s="1"/>
      <c r="B36" s="307" t="s">
        <v>125</v>
      </c>
      <c r="C36" s="308"/>
      <c r="D36" s="308"/>
      <c r="E36" s="308"/>
      <c r="F36" s="308"/>
      <c r="G36" s="308"/>
      <c r="H36" s="308"/>
      <c r="I36" s="308"/>
      <c r="J36" s="308"/>
      <c r="K36" s="308"/>
      <c r="L36" s="308"/>
      <c r="M36" s="308"/>
      <c r="N36" s="308"/>
      <c r="O36" s="70"/>
      <c r="P36" s="70"/>
    </row>
    <row r="37" spans="1:16" s="62" customFormat="1" ht="18.75" x14ac:dyDescent="0.3">
      <c r="A37" s="61"/>
      <c r="B37" s="335" t="s">
        <v>88</v>
      </c>
      <c r="C37" s="335"/>
      <c r="D37" s="335"/>
      <c r="E37" s="335"/>
      <c r="F37" s="335"/>
      <c r="G37" s="335"/>
      <c r="H37" s="335"/>
      <c r="I37" s="335"/>
      <c r="J37" s="335"/>
      <c r="K37" s="335"/>
      <c r="L37" s="335"/>
      <c r="M37" s="335"/>
      <c r="N37" s="335"/>
      <c r="O37" s="71"/>
      <c r="P37" s="71"/>
    </row>
    <row r="38" spans="1:16" s="12" customFormat="1" ht="36" customHeight="1" x14ac:dyDescent="0.3">
      <c r="A38" s="1"/>
      <c r="B38" s="308" t="s">
        <v>86</v>
      </c>
      <c r="C38" s="308"/>
      <c r="D38" s="308"/>
      <c r="E38" s="308"/>
      <c r="F38" s="308"/>
      <c r="G38" s="308"/>
      <c r="H38" s="308"/>
      <c r="I38" s="308"/>
      <c r="J38" s="308"/>
      <c r="K38" s="308"/>
      <c r="L38" s="308"/>
      <c r="M38" s="308"/>
      <c r="N38" s="308"/>
      <c r="O38" s="70"/>
      <c r="P38" s="70"/>
    </row>
    <row r="39" spans="1:16" s="12" customFormat="1" ht="12.75" customHeight="1" x14ac:dyDescent="0.3">
      <c r="A39" s="1"/>
      <c r="F39" s="5"/>
      <c r="G39" s="5"/>
      <c r="H39" s="5"/>
      <c r="I39" s="5"/>
      <c r="J39" s="5"/>
      <c r="K39" s="5"/>
      <c r="L39" s="5"/>
      <c r="M39" s="5"/>
      <c r="N39" s="5"/>
      <c r="O39" s="5"/>
      <c r="P39" s="5"/>
    </row>
    <row r="40" spans="1:16" s="12" customFormat="1" ht="18.75" x14ac:dyDescent="0.3">
      <c r="A40" s="18" t="s">
        <v>27</v>
      </c>
      <c r="B40" s="14" t="s">
        <v>50</v>
      </c>
      <c r="C40" s="333" t="s">
        <v>91</v>
      </c>
      <c r="D40" s="334"/>
      <c r="E40" s="334"/>
      <c r="F40" s="334"/>
      <c r="G40" s="334"/>
      <c r="H40" s="334"/>
      <c r="I40" s="334"/>
      <c r="J40" s="334"/>
      <c r="K40" s="334"/>
      <c r="L40" s="334"/>
      <c r="M40" s="334"/>
      <c r="N40" s="334"/>
    </row>
    <row r="41" spans="1:16" s="12" customFormat="1" ht="12.75" customHeight="1" x14ac:dyDescent="0.3">
      <c r="A41" s="1"/>
    </row>
    <row r="42" spans="1:16" s="12" customFormat="1" ht="18.75" x14ac:dyDescent="0.3">
      <c r="A42" s="17" t="s">
        <v>28</v>
      </c>
      <c r="B42" s="12" t="s">
        <v>53</v>
      </c>
    </row>
    <row r="43" spans="1:16" s="12" customFormat="1" ht="18.75" x14ac:dyDescent="0.3">
      <c r="A43" s="82" t="s">
        <v>3</v>
      </c>
      <c r="B43" s="30" t="s">
        <v>54</v>
      </c>
      <c r="C43" s="304" t="s">
        <v>71</v>
      </c>
      <c r="D43" s="350"/>
      <c r="E43" s="350"/>
      <c r="F43" s="350" t="s">
        <v>55</v>
      </c>
      <c r="G43" s="350"/>
      <c r="H43" s="350"/>
      <c r="I43" s="350"/>
      <c r="J43" s="350"/>
      <c r="K43" s="350"/>
      <c r="L43" s="350"/>
      <c r="M43" s="350"/>
      <c r="N43" s="350"/>
    </row>
    <row r="44" spans="1:16" s="34" customFormat="1" ht="18.75" x14ac:dyDescent="0.3">
      <c r="A44" s="35">
        <v>1</v>
      </c>
      <c r="B44" s="74" t="s">
        <v>137</v>
      </c>
      <c r="C44" s="351">
        <v>1090</v>
      </c>
      <c r="D44" s="351"/>
      <c r="E44" s="351"/>
      <c r="F44" s="339" t="s">
        <v>138</v>
      </c>
      <c r="G44" s="340"/>
      <c r="H44" s="340"/>
      <c r="I44" s="340"/>
      <c r="J44" s="340"/>
      <c r="K44" s="340"/>
      <c r="L44" s="340"/>
      <c r="M44" s="340"/>
      <c r="N44" s="341"/>
    </row>
    <row r="45" spans="1:16" s="15" customFormat="1" ht="15.75" x14ac:dyDescent="0.25">
      <c r="A45" s="2"/>
    </row>
    <row r="46" spans="1:16" s="12" customFormat="1" ht="18.75" x14ac:dyDescent="0.3">
      <c r="A46" s="17" t="s">
        <v>29</v>
      </c>
      <c r="B46" s="12" t="s">
        <v>56</v>
      </c>
    </row>
    <row r="47" spans="1:16" s="12" customFormat="1" ht="18.75" x14ac:dyDescent="0.3">
      <c r="A47" s="17"/>
      <c r="M47" s="12" t="s">
        <v>37</v>
      </c>
    </row>
    <row r="48" spans="1:16" s="49" customFormat="1" ht="48.75" customHeight="1" x14ac:dyDescent="0.25">
      <c r="A48" s="48" t="s">
        <v>3</v>
      </c>
      <c r="B48" s="48" t="s">
        <v>54</v>
      </c>
      <c r="C48" s="279" t="s">
        <v>71</v>
      </c>
      <c r="D48" s="280"/>
      <c r="E48" s="336" t="s">
        <v>74</v>
      </c>
      <c r="F48" s="337"/>
      <c r="G48" s="337"/>
      <c r="H48" s="338"/>
      <c r="I48" s="279" t="s">
        <v>73</v>
      </c>
      <c r="J48" s="280"/>
      <c r="K48" s="279" t="s">
        <v>72</v>
      </c>
      <c r="L48" s="280"/>
      <c r="M48" s="279" t="s">
        <v>75</v>
      </c>
      <c r="N48" s="280"/>
    </row>
    <row r="49" spans="1:14" s="44" customFormat="1" ht="15.75" x14ac:dyDescent="0.25">
      <c r="A49" s="46">
        <v>1</v>
      </c>
      <c r="B49" s="46">
        <v>2</v>
      </c>
      <c r="C49" s="226">
        <v>3</v>
      </c>
      <c r="D49" s="228"/>
      <c r="E49" s="226">
        <v>4</v>
      </c>
      <c r="F49" s="227"/>
      <c r="G49" s="227"/>
      <c r="H49" s="228"/>
      <c r="I49" s="226">
        <v>5</v>
      </c>
      <c r="J49" s="228"/>
      <c r="K49" s="226">
        <v>6</v>
      </c>
      <c r="L49" s="228"/>
      <c r="M49" s="226">
        <v>7</v>
      </c>
      <c r="N49" s="228"/>
    </row>
    <row r="50" spans="1:14" s="15" customFormat="1" ht="18.75" x14ac:dyDescent="0.25">
      <c r="A50" s="35"/>
      <c r="B50" s="74"/>
      <c r="C50" s="285"/>
      <c r="D50" s="286"/>
      <c r="E50" s="319" t="s">
        <v>110</v>
      </c>
      <c r="F50" s="319"/>
      <c r="G50" s="319"/>
      <c r="H50" s="319"/>
      <c r="I50" s="342"/>
      <c r="J50" s="343"/>
      <c r="K50" s="275"/>
      <c r="L50" s="276"/>
      <c r="M50" s="342"/>
      <c r="N50" s="343"/>
    </row>
    <row r="51" spans="1:14" s="15" customFormat="1" ht="33" customHeight="1" x14ac:dyDescent="0.25">
      <c r="A51" s="35">
        <v>1</v>
      </c>
      <c r="B51" s="74" t="s">
        <v>137</v>
      </c>
      <c r="C51" s="285">
        <v>1090</v>
      </c>
      <c r="D51" s="286"/>
      <c r="E51" s="247" t="s">
        <v>138</v>
      </c>
      <c r="F51" s="248"/>
      <c r="G51" s="248"/>
      <c r="H51" s="249"/>
      <c r="I51" s="275">
        <f>I53+I55+I57+I59+I61+I63</f>
        <v>429.96999999999997</v>
      </c>
      <c r="J51" s="276"/>
      <c r="K51" s="275">
        <f>K53+K55+K57+K59+K61</f>
        <v>0</v>
      </c>
      <c r="L51" s="276"/>
      <c r="M51" s="275">
        <f>I51+K51</f>
        <v>429.96999999999997</v>
      </c>
      <c r="N51" s="276"/>
    </row>
    <row r="52" spans="1:14" s="15" customFormat="1" ht="18.75" x14ac:dyDescent="0.25">
      <c r="A52" s="30"/>
      <c r="B52" s="31"/>
      <c r="C52" s="285"/>
      <c r="D52" s="286"/>
      <c r="E52" s="339" t="s">
        <v>38</v>
      </c>
      <c r="F52" s="340"/>
      <c r="G52" s="340"/>
      <c r="H52" s="341"/>
      <c r="I52" s="275"/>
      <c r="J52" s="276"/>
      <c r="K52" s="275"/>
      <c r="L52" s="276"/>
      <c r="M52" s="275"/>
      <c r="N52" s="276"/>
    </row>
    <row r="53" spans="1:14" s="15" customFormat="1" ht="48" customHeight="1" x14ac:dyDescent="0.25">
      <c r="A53" s="30"/>
      <c r="B53" s="31"/>
      <c r="C53" s="285"/>
      <c r="D53" s="286"/>
      <c r="E53" s="217" t="s">
        <v>115</v>
      </c>
      <c r="F53" s="218"/>
      <c r="G53" s="218"/>
      <c r="H53" s="219"/>
      <c r="I53" s="275">
        <v>80.766000000000005</v>
      </c>
      <c r="J53" s="276"/>
      <c r="K53" s="275">
        <v>0</v>
      </c>
      <c r="L53" s="276"/>
      <c r="M53" s="275">
        <f t="shared" ref="M53:M64" si="0">I53+K53</f>
        <v>80.766000000000005</v>
      </c>
      <c r="N53" s="276"/>
    </row>
    <row r="54" spans="1:14" s="15" customFormat="1" ht="18.75" x14ac:dyDescent="0.25">
      <c r="A54" s="30"/>
      <c r="B54" s="31"/>
      <c r="C54" s="285"/>
      <c r="D54" s="286"/>
      <c r="E54" s="339" t="s">
        <v>39</v>
      </c>
      <c r="F54" s="340"/>
      <c r="G54" s="340"/>
      <c r="H54" s="341"/>
      <c r="I54" s="275"/>
      <c r="J54" s="276"/>
      <c r="K54" s="275"/>
      <c r="L54" s="276"/>
      <c r="M54" s="275"/>
      <c r="N54" s="276"/>
    </row>
    <row r="55" spans="1:14" s="15" customFormat="1" ht="49.5" customHeight="1" x14ac:dyDescent="0.25">
      <c r="A55" s="30"/>
      <c r="B55" s="31"/>
      <c r="C55" s="285"/>
      <c r="D55" s="286"/>
      <c r="E55" s="217" t="s">
        <v>93</v>
      </c>
      <c r="F55" s="218"/>
      <c r="G55" s="218"/>
      <c r="H55" s="219"/>
      <c r="I55" s="275">
        <v>132.03299999999999</v>
      </c>
      <c r="J55" s="276"/>
      <c r="K55" s="275">
        <v>0</v>
      </c>
      <c r="L55" s="276"/>
      <c r="M55" s="275">
        <f t="shared" si="0"/>
        <v>132.03299999999999</v>
      </c>
      <c r="N55" s="276"/>
    </row>
    <row r="56" spans="1:14" s="15" customFormat="1" ht="18.75" x14ac:dyDescent="0.25">
      <c r="A56" s="30"/>
      <c r="B56" s="31"/>
      <c r="C56" s="285"/>
      <c r="D56" s="286"/>
      <c r="E56" s="339" t="s">
        <v>97</v>
      </c>
      <c r="F56" s="340"/>
      <c r="G56" s="340"/>
      <c r="H56" s="341"/>
      <c r="I56" s="275"/>
      <c r="J56" s="276"/>
      <c r="K56" s="275"/>
      <c r="L56" s="276"/>
      <c r="M56" s="275"/>
      <c r="N56" s="276"/>
    </row>
    <row r="57" spans="1:14" s="15" customFormat="1" ht="33.75" customHeight="1" x14ac:dyDescent="0.25">
      <c r="A57" s="30"/>
      <c r="B57" s="31"/>
      <c r="C57" s="285"/>
      <c r="D57" s="286"/>
      <c r="E57" s="217" t="s">
        <v>92</v>
      </c>
      <c r="F57" s="218"/>
      <c r="G57" s="218"/>
      <c r="H57" s="219"/>
      <c r="I57" s="275">
        <v>21.599</v>
      </c>
      <c r="J57" s="276"/>
      <c r="K57" s="275">
        <v>0</v>
      </c>
      <c r="L57" s="276"/>
      <c r="M57" s="275">
        <f t="shared" si="0"/>
        <v>21.599</v>
      </c>
      <c r="N57" s="276"/>
    </row>
    <row r="58" spans="1:14" s="15" customFormat="1" ht="18.75" x14ac:dyDescent="0.25">
      <c r="A58" s="30"/>
      <c r="B58" s="31"/>
      <c r="C58" s="285"/>
      <c r="D58" s="286"/>
      <c r="E58" s="339" t="s">
        <v>98</v>
      </c>
      <c r="F58" s="340"/>
      <c r="G58" s="340"/>
      <c r="H58" s="341"/>
      <c r="I58" s="275"/>
      <c r="J58" s="276"/>
      <c r="K58" s="275"/>
      <c r="L58" s="276"/>
      <c r="M58" s="275"/>
      <c r="N58" s="276"/>
    </row>
    <row r="59" spans="1:14" s="15" customFormat="1" ht="51" customHeight="1" x14ac:dyDescent="0.25">
      <c r="A59" s="30"/>
      <c r="B59" s="31"/>
      <c r="C59" s="285"/>
      <c r="D59" s="286"/>
      <c r="E59" s="217" t="s">
        <v>94</v>
      </c>
      <c r="F59" s="218"/>
      <c r="G59" s="218"/>
      <c r="H59" s="219"/>
      <c r="I59" s="275">
        <f>144+12+12</f>
        <v>168</v>
      </c>
      <c r="J59" s="276"/>
      <c r="K59" s="275">
        <v>0</v>
      </c>
      <c r="L59" s="276"/>
      <c r="M59" s="275">
        <f t="shared" si="0"/>
        <v>168</v>
      </c>
      <c r="N59" s="276"/>
    </row>
    <row r="60" spans="1:14" s="15" customFormat="1" ht="18.75" x14ac:dyDescent="0.25">
      <c r="A60" s="30"/>
      <c r="B60" s="31"/>
      <c r="C60" s="285"/>
      <c r="D60" s="286"/>
      <c r="E60" s="339" t="s">
        <v>99</v>
      </c>
      <c r="F60" s="340"/>
      <c r="G60" s="340"/>
      <c r="H60" s="341"/>
      <c r="I60" s="275"/>
      <c r="J60" s="276"/>
      <c r="K60" s="275"/>
      <c r="L60" s="276"/>
      <c r="M60" s="275"/>
      <c r="N60" s="276"/>
    </row>
    <row r="61" spans="1:14" s="15" customFormat="1" ht="36.75" customHeight="1" x14ac:dyDescent="0.25">
      <c r="A61" s="30"/>
      <c r="B61" s="31"/>
      <c r="C61" s="285"/>
      <c r="D61" s="286"/>
      <c r="E61" s="217" t="s">
        <v>147</v>
      </c>
      <c r="F61" s="218"/>
      <c r="G61" s="218"/>
      <c r="H61" s="219"/>
      <c r="I61" s="275">
        <v>20.177</v>
      </c>
      <c r="J61" s="276"/>
      <c r="K61" s="275">
        <v>0</v>
      </c>
      <c r="L61" s="276"/>
      <c r="M61" s="275">
        <f t="shared" si="0"/>
        <v>20.177</v>
      </c>
      <c r="N61" s="276"/>
    </row>
    <row r="62" spans="1:14" s="15" customFormat="1" ht="18.75" x14ac:dyDescent="0.25">
      <c r="A62" s="30"/>
      <c r="B62" s="31"/>
      <c r="C62" s="285"/>
      <c r="D62" s="286"/>
      <c r="E62" s="339" t="s">
        <v>128</v>
      </c>
      <c r="F62" s="340"/>
      <c r="G62" s="340"/>
      <c r="H62" s="341"/>
      <c r="I62" s="275"/>
      <c r="J62" s="276"/>
      <c r="K62" s="275"/>
      <c r="L62" s="276"/>
      <c r="M62" s="275"/>
      <c r="N62" s="276"/>
    </row>
    <row r="63" spans="1:14" s="15" customFormat="1" ht="36.75" customHeight="1" x14ac:dyDescent="0.25">
      <c r="A63" s="30"/>
      <c r="B63" s="31"/>
      <c r="C63" s="285"/>
      <c r="D63" s="286"/>
      <c r="E63" s="217" t="s">
        <v>152</v>
      </c>
      <c r="F63" s="218"/>
      <c r="G63" s="218"/>
      <c r="H63" s="219"/>
      <c r="I63" s="275">
        <v>7.3949999999999996</v>
      </c>
      <c r="J63" s="276"/>
      <c r="K63" s="275">
        <v>0</v>
      </c>
      <c r="L63" s="276"/>
      <c r="M63" s="275">
        <f>I63+K63</f>
        <v>7.3949999999999996</v>
      </c>
      <c r="N63" s="276"/>
    </row>
    <row r="64" spans="1:14" s="44" customFormat="1" ht="18.75" x14ac:dyDescent="0.25">
      <c r="A64" s="30"/>
      <c r="B64" s="31"/>
      <c r="C64" s="285"/>
      <c r="D64" s="286"/>
      <c r="E64" s="339" t="s">
        <v>62</v>
      </c>
      <c r="F64" s="340"/>
      <c r="G64" s="340"/>
      <c r="H64" s="341"/>
      <c r="I64" s="275">
        <f>SUM(I53:J63)</f>
        <v>429.96999999999997</v>
      </c>
      <c r="J64" s="276"/>
      <c r="K64" s="275">
        <f>SUM(K53:L61)</f>
        <v>0</v>
      </c>
      <c r="L64" s="276"/>
      <c r="M64" s="275">
        <f t="shared" si="0"/>
        <v>429.96999999999997</v>
      </c>
      <c r="N64" s="276"/>
    </row>
    <row r="65" spans="1:15" s="15" customFormat="1" ht="15.75" x14ac:dyDescent="0.25">
      <c r="A65" s="2"/>
    </row>
    <row r="66" spans="1:15" s="12" customFormat="1" ht="18.75" x14ac:dyDescent="0.3">
      <c r="A66" s="17" t="s">
        <v>34</v>
      </c>
      <c r="B66" s="34" t="s">
        <v>76</v>
      </c>
    </row>
    <row r="67" spans="1:15" s="12" customFormat="1" ht="18" customHeight="1" x14ac:dyDescent="0.3">
      <c r="A67" s="17"/>
      <c r="J67" s="12" t="s">
        <v>37</v>
      </c>
    </row>
    <row r="68" spans="1:15" s="28" customFormat="1" ht="46.5" customHeight="1" x14ac:dyDescent="0.25">
      <c r="A68" s="304" t="s">
        <v>77</v>
      </c>
      <c r="B68" s="304"/>
      <c r="C68" s="300" t="s">
        <v>54</v>
      </c>
      <c r="D68" s="301"/>
      <c r="E68" s="279" t="s">
        <v>73</v>
      </c>
      <c r="F68" s="280"/>
      <c r="G68" s="279" t="s">
        <v>72</v>
      </c>
      <c r="H68" s="280"/>
      <c r="I68" s="279" t="s">
        <v>75</v>
      </c>
      <c r="J68" s="280"/>
      <c r="K68" s="50"/>
      <c r="L68" s="50"/>
      <c r="M68" s="50"/>
      <c r="N68" s="50"/>
    </row>
    <row r="69" spans="1:15" s="44" customFormat="1" ht="15.75" x14ac:dyDescent="0.25">
      <c r="A69" s="300">
        <v>1</v>
      </c>
      <c r="B69" s="306"/>
      <c r="C69" s="226">
        <v>2</v>
      </c>
      <c r="D69" s="228"/>
      <c r="E69" s="226">
        <v>3</v>
      </c>
      <c r="F69" s="228"/>
      <c r="G69" s="226">
        <v>4</v>
      </c>
      <c r="H69" s="228"/>
      <c r="I69" s="226">
        <v>5</v>
      </c>
      <c r="J69" s="228"/>
      <c r="K69" s="281"/>
      <c r="L69" s="281"/>
      <c r="M69" s="281"/>
      <c r="N69" s="281"/>
    </row>
    <row r="70" spans="1:15" s="44" customFormat="1" ht="19.5" customHeight="1" x14ac:dyDescent="0.25">
      <c r="A70" s="353" t="s">
        <v>85</v>
      </c>
      <c r="B70" s="354"/>
      <c r="C70" s="285" t="s">
        <v>44</v>
      </c>
      <c r="D70" s="286"/>
      <c r="E70" s="285" t="s">
        <v>44</v>
      </c>
      <c r="F70" s="286"/>
      <c r="G70" s="285" t="s">
        <v>44</v>
      </c>
      <c r="H70" s="286"/>
      <c r="I70" s="285" t="s">
        <v>44</v>
      </c>
      <c r="J70" s="286"/>
      <c r="K70" s="303"/>
      <c r="L70" s="303"/>
      <c r="M70" s="303"/>
      <c r="N70" s="303"/>
    </row>
    <row r="71" spans="1:15" s="44" customFormat="1" ht="57.75" customHeight="1" x14ac:dyDescent="0.25">
      <c r="A71" s="353" t="s">
        <v>111</v>
      </c>
      <c r="B71" s="354"/>
      <c r="C71" s="285" t="s">
        <v>137</v>
      </c>
      <c r="D71" s="286"/>
      <c r="E71" s="277">
        <f>I64</f>
        <v>429.96999999999997</v>
      </c>
      <c r="F71" s="278"/>
      <c r="G71" s="277" t="s">
        <v>44</v>
      </c>
      <c r="H71" s="278"/>
      <c r="I71" s="277">
        <f>E71</f>
        <v>429.96999999999997</v>
      </c>
      <c r="J71" s="278"/>
      <c r="K71" s="303"/>
      <c r="L71" s="303"/>
      <c r="M71" s="303"/>
      <c r="N71" s="303"/>
    </row>
    <row r="72" spans="1:15" s="44" customFormat="1" ht="19.5" customHeight="1" x14ac:dyDescent="0.25">
      <c r="A72" s="353" t="s">
        <v>59</v>
      </c>
      <c r="B72" s="354"/>
      <c r="C72" s="285" t="s">
        <v>44</v>
      </c>
      <c r="D72" s="286"/>
      <c r="E72" s="277" t="s">
        <v>44</v>
      </c>
      <c r="F72" s="278"/>
      <c r="G72" s="277" t="s">
        <v>44</v>
      </c>
      <c r="H72" s="278"/>
      <c r="I72" s="277" t="s">
        <v>44</v>
      </c>
      <c r="J72" s="278"/>
      <c r="K72" s="303"/>
      <c r="L72" s="303"/>
      <c r="M72" s="303"/>
      <c r="N72" s="303"/>
    </row>
    <row r="73" spans="1:15" s="44" customFormat="1" ht="33" customHeight="1" x14ac:dyDescent="0.25">
      <c r="A73" s="353" t="s">
        <v>138</v>
      </c>
      <c r="B73" s="354"/>
      <c r="C73" s="285" t="s">
        <v>137</v>
      </c>
      <c r="D73" s="286"/>
      <c r="E73" s="277">
        <f>E71</f>
        <v>429.96999999999997</v>
      </c>
      <c r="F73" s="278"/>
      <c r="G73" s="277" t="s">
        <v>44</v>
      </c>
      <c r="H73" s="278"/>
      <c r="I73" s="277">
        <f>E73</f>
        <v>429.96999999999997</v>
      </c>
      <c r="J73" s="278"/>
      <c r="K73" s="303"/>
      <c r="L73" s="303"/>
      <c r="M73" s="303"/>
      <c r="N73" s="303"/>
    </row>
    <row r="74" spans="1:15" s="44" customFormat="1" ht="19.5" customHeight="1" x14ac:dyDescent="0.25">
      <c r="A74" s="353" t="s">
        <v>62</v>
      </c>
      <c r="B74" s="354"/>
      <c r="C74" s="285" t="s">
        <v>44</v>
      </c>
      <c r="D74" s="286"/>
      <c r="E74" s="277">
        <f>E71</f>
        <v>429.96999999999997</v>
      </c>
      <c r="F74" s="278"/>
      <c r="G74" s="277" t="s">
        <v>44</v>
      </c>
      <c r="H74" s="278"/>
      <c r="I74" s="277">
        <f>I71</f>
        <v>429.96999999999997</v>
      </c>
      <c r="J74" s="278"/>
      <c r="K74" s="303"/>
      <c r="L74" s="303"/>
      <c r="M74" s="303"/>
      <c r="N74" s="303"/>
    </row>
    <row r="75" spans="1:15" s="15" customFormat="1" ht="18.75" x14ac:dyDescent="0.25">
      <c r="A75" s="19"/>
      <c r="B75" s="20"/>
      <c r="C75" s="21"/>
      <c r="D75" s="21"/>
      <c r="E75" s="21"/>
      <c r="F75" s="21"/>
      <c r="G75" s="21"/>
      <c r="H75" s="21"/>
      <c r="I75" s="21"/>
      <c r="J75" s="21"/>
      <c r="L75" s="21"/>
      <c r="M75" s="21"/>
      <c r="N75" s="21"/>
    </row>
    <row r="76" spans="1:15" s="12" customFormat="1" ht="18.75" x14ac:dyDescent="0.3">
      <c r="A76" s="17" t="s">
        <v>35</v>
      </c>
      <c r="B76" s="12" t="s">
        <v>57</v>
      </c>
    </row>
    <row r="77" spans="1:15" s="12" customFormat="1" ht="8.25" customHeight="1" x14ac:dyDescent="0.3">
      <c r="A77" s="17"/>
    </row>
    <row r="78" spans="1:15" s="54" customFormat="1" ht="15.75" x14ac:dyDescent="0.25">
      <c r="A78" s="46" t="s">
        <v>3</v>
      </c>
      <c r="B78" s="52" t="s">
        <v>54</v>
      </c>
      <c r="C78" s="300" t="s">
        <v>79</v>
      </c>
      <c r="D78" s="305"/>
      <c r="E78" s="306"/>
      <c r="F78" s="300" t="s">
        <v>18</v>
      </c>
      <c r="G78" s="305"/>
      <c r="H78" s="306"/>
      <c r="I78" s="302" t="s">
        <v>19</v>
      </c>
      <c r="J78" s="302"/>
      <c r="K78" s="302"/>
      <c r="L78" s="302" t="s">
        <v>78</v>
      </c>
      <c r="M78" s="302"/>
      <c r="N78" s="302"/>
      <c r="O78" s="53"/>
    </row>
    <row r="79" spans="1:15" s="76" customFormat="1" x14ac:dyDescent="0.25">
      <c r="A79" s="73">
        <v>1</v>
      </c>
      <c r="B79" s="51">
        <v>2</v>
      </c>
      <c r="C79" s="293">
        <v>3</v>
      </c>
      <c r="D79" s="294"/>
      <c r="E79" s="295"/>
      <c r="F79" s="296">
        <v>4</v>
      </c>
      <c r="G79" s="296"/>
      <c r="H79" s="296"/>
      <c r="I79" s="296">
        <v>5</v>
      </c>
      <c r="J79" s="296"/>
      <c r="K79" s="296"/>
      <c r="L79" s="296">
        <v>6</v>
      </c>
      <c r="M79" s="296"/>
      <c r="N79" s="296"/>
      <c r="O79" s="75"/>
    </row>
    <row r="80" spans="1:15" s="34" customFormat="1" ht="18.75" x14ac:dyDescent="0.3">
      <c r="A80" s="45"/>
      <c r="B80" s="32"/>
      <c r="C80" s="247" t="s">
        <v>110</v>
      </c>
      <c r="D80" s="248"/>
      <c r="E80" s="249"/>
      <c r="F80" s="316"/>
      <c r="G80" s="317"/>
      <c r="H80" s="318"/>
      <c r="I80" s="304"/>
      <c r="J80" s="304"/>
      <c r="K80" s="304"/>
      <c r="L80" s="226"/>
      <c r="M80" s="227"/>
      <c r="N80" s="228"/>
      <c r="O80" s="53"/>
    </row>
    <row r="81" spans="1:15" s="54" customFormat="1" ht="61.5" customHeight="1" x14ac:dyDescent="0.25">
      <c r="A81" s="45">
        <v>1</v>
      </c>
      <c r="B81" s="77" t="s">
        <v>137</v>
      </c>
      <c r="C81" s="217" t="s">
        <v>138</v>
      </c>
      <c r="D81" s="218"/>
      <c r="E81" s="218"/>
      <c r="F81" s="220" t="s">
        <v>65</v>
      </c>
      <c r="G81" s="221"/>
      <c r="H81" s="222"/>
      <c r="I81" s="217" t="s">
        <v>139</v>
      </c>
      <c r="J81" s="218"/>
      <c r="K81" s="219"/>
      <c r="L81" s="235">
        <f>I64</f>
        <v>429.96999999999997</v>
      </c>
      <c r="M81" s="236"/>
      <c r="N81" s="237"/>
      <c r="O81" s="53"/>
    </row>
    <row r="82" spans="1:15" s="81" customFormat="1" ht="19.5" x14ac:dyDescent="0.35">
      <c r="A82" s="78"/>
      <c r="B82" s="79"/>
      <c r="C82" s="253" t="s">
        <v>38</v>
      </c>
      <c r="D82" s="254"/>
      <c r="E82" s="255"/>
      <c r="F82" s="355"/>
      <c r="G82" s="356"/>
      <c r="H82" s="357"/>
      <c r="I82" s="259"/>
      <c r="J82" s="259"/>
      <c r="K82" s="259"/>
      <c r="L82" s="367"/>
      <c r="M82" s="368"/>
      <c r="N82" s="369"/>
      <c r="O82" s="80"/>
    </row>
    <row r="83" spans="1:15" s="34" customFormat="1" ht="77.25" customHeight="1" x14ac:dyDescent="0.3">
      <c r="A83" s="32"/>
      <c r="B83" s="55"/>
      <c r="C83" s="217" t="s">
        <v>115</v>
      </c>
      <c r="D83" s="218"/>
      <c r="E83" s="218"/>
      <c r="F83" s="220" t="s">
        <v>65</v>
      </c>
      <c r="G83" s="221"/>
      <c r="H83" s="222"/>
      <c r="I83" s="232" t="s">
        <v>129</v>
      </c>
      <c r="J83" s="233"/>
      <c r="K83" s="234"/>
      <c r="L83" s="235">
        <f>M53</f>
        <v>80.766000000000005</v>
      </c>
      <c r="M83" s="236"/>
      <c r="N83" s="237"/>
      <c r="O83" s="53"/>
    </row>
    <row r="84" spans="1:15" s="34" customFormat="1" ht="18.75" x14ac:dyDescent="0.3">
      <c r="A84" s="45">
        <v>1</v>
      </c>
      <c r="B84" s="32"/>
      <c r="C84" s="247" t="s">
        <v>6</v>
      </c>
      <c r="D84" s="248"/>
      <c r="E84" s="249"/>
      <c r="F84" s="269"/>
      <c r="G84" s="270"/>
      <c r="H84" s="271"/>
      <c r="I84" s="263"/>
      <c r="J84" s="264"/>
      <c r="K84" s="265"/>
      <c r="L84" s="235"/>
      <c r="M84" s="236"/>
      <c r="N84" s="237"/>
      <c r="O84" s="53"/>
    </row>
    <row r="85" spans="1:15" s="34" customFormat="1" ht="33.75" customHeight="1" x14ac:dyDescent="0.3">
      <c r="A85" s="35"/>
      <c r="B85" s="32"/>
      <c r="C85" s="217" t="s">
        <v>100</v>
      </c>
      <c r="D85" s="218"/>
      <c r="E85" s="219"/>
      <c r="F85" s="358" t="s">
        <v>65</v>
      </c>
      <c r="G85" s="359"/>
      <c r="H85" s="360"/>
      <c r="I85" s="263"/>
      <c r="J85" s="264"/>
      <c r="K85" s="265"/>
      <c r="L85" s="297">
        <f>80.43313</f>
        <v>80.433130000000006</v>
      </c>
      <c r="M85" s="298"/>
      <c r="N85" s="299"/>
      <c r="O85" s="33"/>
    </row>
    <row r="86" spans="1:15" s="34" customFormat="1" ht="33" customHeight="1" x14ac:dyDescent="0.3">
      <c r="A86" s="35"/>
      <c r="B86" s="32"/>
      <c r="C86" s="217" t="s">
        <v>101</v>
      </c>
      <c r="D86" s="218"/>
      <c r="E86" s="219"/>
      <c r="F86" s="220" t="s">
        <v>65</v>
      </c>
      <c r="G86" s="221"/>
      <c r="H86" s="222"/>
      <c r="I86" s="223"/>
      <c r="J86" s="224"/>
      <c r="K86" s="225"/>
      <c r="L86" s="297">
        <f>0.33263</f>
        <v>0.33262999999999998</v>
      </c>
      <c r="M86" s="298"/>
      <c r="N86" s="299"/>
      <c r="O86" s="33"/>
    </row>
    <row r="87" spans="1:15" s="44" customFormat="1" ht="15.75" x14ac:dyDescent="0.25">
      <c r="A87" s="63">
        <v>2</v>
      </c>
      <c r="B87" s="59"/>
      <c r="C87" s="247" t="s">
        <v>7</v>
      </c>
      <c r="D87" s="248"/>
      <c r="E87" s="249"/>
      <c r="F87" s="250"/>
      <c r="G87" s="251"/>
      <c r="H87" s="252"/>
      <c r="I87" s="226"/>
      <c r="J87" s="227"/>
      <c r="K87" s="228"/>
      <c r="L87" s="226"/>
      <c r="M87" s="227"/>
      <c r="N87" s="228"/>
      <c r="O87" s="64"/>
    </row>
    <row r="88" spans="1:15" s="34" customFormat="1" ht="45" customHeight="1" x14ac:dyDescent="0.3">
      <c r="A88" s="36"/>
      <c r="B88" s="32"/>
      <c r="C88" s="217" t="s">
        <v>102</v>
      </c>
      <c r="D88" s="218"/>
      <c r="E88" s="219"/>
      <c r="F88" s="220" t="s">
        <v>45</v>
      </c>
      <c r="G88" s="221"/>
      <c r="H88" s="222"/>
      <c r="I88" s="232" t="s">
        <v>140</v>
      </c>
      <c r="J88" s="233"/>
      <c r="K88" s="234"/>
      <c r="L88" s="226">
        <v>63</v>
      </c>
      <c r="M88" s="227"/>
      <c r="N88" s="228"/>
      <c r="O88" s="33"/>
    </row>
    <row r="89" spans="1:15" s="34" customFormat="1" ht="45" customHeight="1" x14ac:dyDescent="0.3">
      <c r="A89" s="36"/>
      <c r="B89" s="32"/>
      <c r="C89" s="217" t="s">
        <v>103</v>
      </c>
      <c r="D89" s="218"/>
      <c r="E89" s="219"/>
      <c r="F89" s="220" t="s">
        <v>45</v>
      </c>
      <c r="G89" s="221"/>
      <c r="H89" s="222"/>
      <c r="I89" s="223"/>
      <c r="J89" s="224"/>
      <c r="K89" s="225"/>
      <c r="L89" s="226">
        <v>28</v>
      </c>
      <c r="M89" s="227"/>
      <c r="N89" s="228"/>
      <c r="O89" s="33"/>
    </row>
    <row r="90" spans="1:15" s="44" customFormat="1" ht="15.75" x14ac:dyDescent="0.25">
      <c r="A90" s="63">
        <v>3</v>
      </c>
      <c r="B90" s="65"/>
      <c r="C90" s="247" t="s">
        <v>8</v>
      </c>
      <c r="D90" s="248"/>
      <c r="E90" s="249"/>
      <c r="F90" s="226"/>
      <c r="G90" s="227"/>
      <c r="H90" s="228"/>
      <c r="I90" s="226"/>
      <c r="J90" s="227"/>
      <c r="K90" s="228"/>
      <c r="L90" s="226"/>
      <c r="M90" s="227"/>
      <c r="N90" s="228"/>
      <c r="O90" s="64"/>
    </row>
    <row r="91" spans="1:15" s="34" customFormat="1" ht="30" customHeight="1" x14ac:dyDescent="0.3">
      <c r="A91" s="36"/>
      <c r="B91" s="57"/>
      <c r="C91" s="282" t="s">
        <v>95</v>
      </c>
      <c r="D91" s="283"/>
      <c r="E91" s="284"/>
      <c r="F91" s="220" t="s">
        <v>107</v>
      </c>
      <c r="G91" s="221"/>
      <c r="H91" s="222"/>
      <c r="I91" s="232" t="s">
        <v>104</v>
      </c>
      <c r="J91" s="233"/>
      <c r="K91" s="234"/>
      <c r="L91" s="235">
        <v>1.21208</v>
      </c>
      <c r="M91" s="236"/>
      <c r="N91" s="237"/>
      <c r="O91" s="33"/>
    </row>
    <row r="92" spans="1:15" s="34" customFormat="1" ht="30.75" customHeight="1" x14ac:dyDescent="0.3">
      <c r="A92" s="36"/>
      <c r="B92" s="57"/>
      <c r="C92" s="282" t="s">
        <v>96</v>
      </c>
      <c r="D92" s="283"/>
      <c r="E92" s="284"/>
      <c r="F92" s="220" t="s">
        <v>107</v>
      </c>
      <c r="G92" s="221"/>
      <c r="H92" s="222"/>
      <c r="I92" s="223"/>
      <c r="J92" s="224"/>
      <c r="K92" s="225"/>
      <c r="L92" s="235">
        <v>0.14502000000000001</v>
      </c>
      <c r="M92" s="236"/>
      <c r="N92" s="237"/>
      <c r="O92" s="33"/>
    </row>
    <row r="93" spans="1:15" s="34" customFormat="1" ht="18.75" x14ac:dyDescent="0.3">
      <c r="A93" s="63">
        <v>4</v>
      </c>
      <c r="B93" s="37"/>
      <c r="C93" s="238" t="s">
        <v>9</v>
      </c>
      <c r="D93" s="239"/>
      <c r="E93" s="240"/>
      <c r="F93" s="241"/>
      <c r="G93" s="242"/>
      <c r="H93" s="243"/>
      <c r="I93" s="244"/>
      <c r="J93" s="245"/>
      <c r="K93" s="246"/>
      <c r="L93" s="244"/>
      <c r="M93" s="245"/>
      <c r="N93" s="246"/>
      <c r="O93" s="33"/>
    </row>
    <row r="94" spans="1:15" s="34" customFormat="1" ht="13.5" customHeight="1" x14ac:dyDescent="0.3">
      <c r="A94" s="37"/>
      <c r="B94" s="37"/>
      <c r="C94" s="238" t="s">
        <v>44</v>
      </c>
      <c r="D94" s="239"/>
      <c r="E94" s="240"/>
      <c r="F94" s="226" t="s">
        <v>44</v>
      </c>
      <c r="G94" s="227"/>
      <c r="H94" s="228"/>
      <c r="I94" s="247" t="s">
        <v>44</v>
      </c>
      <c r="J94" s="248"/>
      <c r="K94" s="249"/>
      <c r="L94" s="226" t="s">
        <v>44</v>
      </c>
      <c r="M94" s="227"/>
      <c r="N94" s="228"/>
      <c r="O94" s="33"/>
    </row>
    <row r="95" spans="1:15" s="81" customFormat="1" ht="19.5" x14ac:dyDescent="0.35">
      <c r="A95" s="78"/>
      <c r="B95" s="79"/>
      <c r="C95" s="253" t="s">
        <v>39</v>
      </c>
      <c r="D95" s="254"/>
      <c r="E95" s="255"/>
      <c r="F95" s="256"/>
      <c r="G95" s="257"/>
      <c r="H95" s="258"/>
      <c r="I95" s="259"/>
      <c r="J95" s="259"/>
      <c r="K95" s="259"/>
      <c r="L95" s="260"/>
      <c r="M95" s="261"/>
      <c r="N95" s="262"/>
      <c r="O95" s="80"/>
    </row>
    <row r="96" spans="1:15" s="34" customFormat="1" ht="64.5" customHeight="1" x14ac:dyDescent="0.3">
      <c r="A96" s="32"/>
      <c r="B96" s="55"/>
      <c r="C96" s="217" t="s">
        <v>93</v>
      </c>
      <c r="D96" s="218"/>
      <c r="E96" s="218"/>
      <c r="F96" s="229" t="s">
        <v>65</v>
      </c>
      <c r="G96" s="230"/>
      <c r="H96" s="231"/>
      <c r="I96" s="232" t="s">
        <v>129</v>
      </c>
      <c r="J96" s="233"/>
      <c r="K96" s="234"/>
      <c r="L96" s="287">
        <f>M55</f>
        <v>132.03299999999999</v>
      </c>
      <c r="M96" s="288"/>
      <c r="N96" s="289"/>
      <c r="O96" s="53"/>
    </row>
    <row r="97" spans="1:15" s="34" customFormat="1" ht="18.75" customHeight="1" x14ac:dyDescent="0.3">
      <c r="A97" s="45">
        <v>1</v>
      </c>
      <c r="B97" s="32"/>
      <c r="C97" s="247" t="s">
        <v>6</v>
      </c>
      <c r="D97" s="248"/>
      <c r="E97" s="249"/>
      <c r="F97" s="269"/>
      <c r="G97" s="270"/>
      <c r="H97" s="271"/>
      <c r="I97" s="263"/>
      <c r="J97" s="264"/>
      <c r="K97" s="265"/>
      <c r="L97" s="235"/>
      <c r="M97" s="236"/>
      <c r="N97" s="237"/>
      <c r="O97" s="53"/>
    </row>
    <row r="98" spans="1:15" s="34" customFormat="1" ht="48" customHeight="1" x14ac:dyDescent="0.3">
      <c r="A98" s="45"/>
      <c r="B98" s="32"/>
      <c r="C98" s="217" t="s">
        <v>105</v>
      </c>
      <c r="D98" s="218"/>
      <c r="E98" s="219"/>
      <c r="F98" s="229" t="s">
        <v>65</v>
      </c>
      <c r="G98" s="230"/>
      <c r="H98" s="231"/>
      <c r="I98" s="263"/>
      <c r="J98" s="264"/>
      <c r="K98" s="265"/>
      <c r="L98" s="235">
        <v>131.5</v>
      </c>
      <c r="M98" s="236"/>
      <c r="N98" s="237"/>
      <c r="O98" s="53"/>
    </row>
    <row r="99" spans="1:15" s="34" customFormat="1" ht="34.5" customHeight="1" x14ac:dyDescent="0.3">
      <c r="A99" s="35"/>
      <c r="B99" s="32"/>
      <c r="C99" s="217" t="s">
        <v>101</v>
      </c>
      <c r="D99" s="218"/>
      <c r="E99" s="219"/>
      <c r="F99" s="220" t="s">
        <v>65</v>
      </c>
      <c r="G99" s="221"/>
      <c r="H99" s="222"/>
      <c r="I99" s="223"/>
      <c r="J99" s="224"/>
      <c r="K99" s="225"/>
      <c r="L99" s="297">
        <v>0.53325</v>
      </c>
      <c r="M99" s="298"/>
      <c r="N99" s="299"/>
      <c r="O99" s="33"/>
    </row>
    <row r="100" spans="1:15" s="44" customFormat="1" ht="15.75" x14ac:dyDescent="0.25">
      <c r="A100" s="63">
        <v>2</v>
      </c>
      <c r="B100" s="59"/>
      <c r="C100" s="247" t="s">
        <v>7</v>
      </c>
      <c r="D100" s="248"/>
      <c r="E100" s="249"/>
      <c r="F100" s="250"/>
      <c r="G100" s="251"/>
      <c r="H100" s="252"/>
      <c r="I100" s="226"/>
      <c r="J100" s="227"/>
      <c r="K100" s="228"/>
      <c r="L100" s="226"/>
      <c r="M100" s="227"/>
      <c r="N100" s="228"/>
      <c r="O100" s="64"/>
    </row>
    <row r="101" spans="1:15" s="34" customFormat="1" ht="48" customHeight="1" x14ac:dyDescent="0.3">
      <c r="A101" s="45"/>
      <c r="B101" s="32"/>
      <c r="C101" s="217" t="s">
        <v>116</v>
      </c>
      <c r="D101" s="218"/>
      <c r="E101" s="219"/>
      <c r="F101" s="229" t="s">
        <v>45</v>
      </c>
      <c r="G101" s="230"/>
      <c r="H101" s="231"/>
      <c r="I101" s="232" t="s">
        <v>141</v>
      </c>
      <c r="J101" s="233"/>
      <c r="K101" s="234"/>
      <c r="L101" s="290">
        <v>324</v>
      </c>
      <c r="M101" s="291"/>
      <c r="N101" s="292"/>
      <c r="O101" s="53"/>
    </row>
    <row r="102" spans="1:15" s="34" customFormat="1" ht="36.75" customHeight="1" x14ac:dyDescent="0.3">
      <c r="A102" s="45"/>
      <c r="B102" s="32"/>
      <c r="C102" s="217" t="s">
        <v>117</v>
      </c>
      <c r="D102" s="218"/>
      <c r="E102" s="219"/>
      <c r="F102" s="229" t="s">
        <v>45</v>
      </c>
      <c r="G102" s="230"/>
      <c r="H102" s="231"/>
      <c r="I102" s="223"/>
      <c r="J102" s="224"/>
      <c r="K102" s="225"/>
      <c r="L102" s="290">
        <v>324</v>
      </c>
      <c r="M102" s="291"/>
      <c r="N102" s="292"/>
      <c r="O102" s="53"/>
    </row>
    <row r="103" spans="1:15" s="34" customFormat="1" ht="18.75" x14ac:dyDescent="0.3">
      <c r="A103" s="36">
        <v>3</v>
      </c>
      <c r="B103" s="37"/>
      <c r="C103" s="247" t="s">
        <v>8</v>
      </c>
      <c r="D103" s="248"/>
      <c r="E103" s="249"/>
      <c r="F103" s="226"/>
      <c r="G103" s="227"/>
      <c r="H103" s="228"/>
      <c r="I103" s="226"/>
      <c r="J103" s="227"/>
      <c r="K103" s="228"/>
      <c r="L103" s="290"/>
      <c r="M103" s="291"/>
      <c r="N103" s="292"/>
      <c r="O103" s="33"/>
    </row>
    <row r="104" spans="1:15" s="34" customFormat="1" ht="33.75" customHeight="1" x14ac:dyDescent="0.3">
      <c r="A104" s="45"/>
      <c r="B104" s="32"/>
      <c r="C104" s="217" t="s">
        <v>106</v>
      </c>
      <c r="D104" s="218"/>
      <c r="E104" s="219"/>
      <c r="F104" s="229" t="s">
        <v>65</v>
      </c>
      <c r="G104" s="230"/>
      <c r="H104" s="231"/>
      <c r="I104" s="217" t="s">
        <v>140</v>
      </c>
      <c r="J104" s="218"/>
      <c r="K104" s="219"/>
      <c r="L104" s="361">
        <v>0.40586</v>
      </c>
      <c r="M104" s="362"/>
      <c r="N104" s="363"/>
      <c r="O104" s="53"/>
    </row>
    <row r="105" spans="1:15" s="34" customFormat="1" ht="18.75" x14ac:dyDescent="0.3">
      <c r="A105" s="63">
        <v>4</v>
      </c>
      <c r="B105" s="37"/>
      <c r="C105" s="238" t="s">
        <v>9</v>
      </c>
      <c r="D105" s="239"/>
      <c r="E105" s="240"/>
      <c r="F105" s="241"/>
      <c r="G105" s="242"/>
      <c r="H105" s="243"/>
      <c r="I105" s="244"/>
      <c r="J105" s="245"/>
      <c r="K105" s="246"/>
      <c r="L105" s="244"/>
      <c r="M105" s="245"/>
      <c r="N105" s="246"/>
      <c r="O105" s="33"/>
    </row>
    <row r="106" spans="1:15" s="34" customFormat="1" ht="46.5" customHeight="1" x14ac:dyDescent="0.3">
      <c r="A106" s="36"/>
      <c r="B106" s="32"/>
      <c r="C106" s="217" t="s">
        <v>118</v>
      </c>
      <c r="D106" s="218"/>
      <c r="E106" s="219"/>
      <c r="F106" s="220" t="s">
        <v>64</v>
      </c>
      <c r="G106" s="221"/>
      <c r="H106" s="222"/>
      <c r="I106" s="223" t="s">
        <v>108</v>
      </c>
      <c r="J106" s="224"/>
      <c r="K106" s="225"/>
      <c r="L106" s="226">
        <v>100</v>
      </c>
      <c r="M106" s="227"/>
      <c r="N106" s="228"/>
      <c r="O106" s="33"/>
    </row>
    <row r="107" spans="1:15" s="81" customFormat="1" ht="19.5" x14ac:dyDescent="0.35">
      <c r="A107" s="78"/>
      <c r="B107" s="79"/>
      <c r="C107" s="253" t="s">
        <v>97</v>
      </c>
      <c r="D107" s="254"/>
      <c r="E107" s="255"/>
      <c r="F107" s="256"/>
      <c r="G107" s="257"/>
      <c r="H107" s="258"/>
      <c r="I107" s="259"/>
      <c r="J107" s="259"/>
      <c r="K107" s="259"/>
      <c r="L107" s="260"/>
      <c r="M107" s="261"/>
      <c r="N107" s="262"/>
      <c r="O107" s="80"/>
    </row>
    <row r="108" spans="1:15" s="34" customFormat="1" ht="47.25" customHeight="1" x14ac:dyDescent="0.3">
      <c r="A108" s="32"/>
      <c r="B108" s="55"/>
      <c r="C108" s="217" t="s">
        <v>92</v>
      </c>
      <c r="D108" s="218"/>
      <c r="E108" s="218"/>
      <c r="F108" s="229" t="s">
        <v>65</v>
      </c>
      <c r="G108" s="230"/>
      <c r="H108" s="231"/>
      <c r="I108" s="370" t="s">
        <v>130</v>
      </c>
      <c r="J108" s="371"/>
      <c r="K108" s="372"/>
      <c r="L108" s="266">
        <f>M57</f>
        <v>21.599</v>
      </c>
      <c r="M108" s="267"/>
      <c r="N108" s="268"/>
      <c r="O108" s="53"/>
    </row>
    <row r="109" spans="1:15" s="34" customFormat="1" ht="18.75" customHeight="1" x14ac:dyDescent="0.3">
      <c r="A109" s="45">
        <v>1</v>
      </c>
      <c r="B109" s="32"/>
      <c r="C109" s="247" t="s">
        <v>6</v>
      </c>
      <c r="D109" s="248"/>
      <c r="E109" s="249"/>
      <c r="F109" s="269"/>
      <c r="G109" s="270"/>
      <c r="H109" s="271"/>
      <c r="I109" s="373"/>
      <c r="J109" s="374"/>
      <c r="K109" s="375"/>
      <c r="L109" s="226"/>
      <c r="M109" s="227"/>
      <c r="N109" s="228"/>
      <c r="O109" s="53"/>
    </row>
    <row r="110" spans="1:15" s="34" customFormat="1" ht="48" customHeight="1" x14ac:dyDescent="0.3">
      <c r="A110" s="45"/>
      <c r="B110" s="32"/>
      <c r="C110" s="217" t="s">
        <v>105</v>
      </c>
      <c r="D110" s="218"/>
      <c r="E110" s="219"/>
      <c r="F110" s="229" t="s">
        <v>65</v>
      </c>
      <c r="G110" s="230"/>
      <c r="H110" s="231"/>
      <c r="I110" s="373"/>
      <c r="J110" s="374"/>
      <c r="K110" s="375"/>
      <c r="L110" s="235">
        <v>21.599</v>
      </c>
      <c r="M110" s="236"/>
      <c r="N110" s="237"/>
      <c r="O110" s="53"/>
    </row>
    <row r="111" spans="1:15" s="44" customFormat="1" ht="15.75" x14ac:dyDescent="0.25">
      <c r="A111" s="63">
        <v>2</v>
      </c>
      <c r="B111" s="59"/>
      <c r="C111" s="247" t="s">
        <v>7</v>
      </c>
      <c r="D111" s="248"/>
      <c r="E111" s="249"/>
      <c r="F111" s="250"/>
      <c r="G111" s="251"/>
      <c r="H111" s="252"/>
      <c r="I111" s="373"/>
      <c r="J111" s="374"/>
      <c r="K111" s="375"/>
      <c r="L111" s="290"/>
      <c r="M111" s="291"/>
      <c r="N111" s="292"/>
      <c r="O111" s="64"/>
    </row>
    <row r="112" spans="1:15" s="34" customFormat="1" ht="32.25" customHeight="1" x14ac:dyDescent="0.3">
      <c r="A112" s="45"/>
      <c r="B112" s="32"/>
      <c r="C112" s="217" t="s">
        <v>119</v>
      </c>
      <c r="D112" s="218"/>
      <c r="E112" s="219"/>
      <c r="F112" s="229" t="s">
        <v>45</v>
      </c>
      <c r="G112" s="230"/>
      <c r="H112" s="231"/>
      <c r="I112" s="373"/>
      <c r="J112" s="374"/>
      <c r="K112" s="375"/>
      <c r="L112" s="290">
        <v>64</v>
      </c>
      <c r="M112" s="291"/>
      <c r="N112" s="292"/>
      <c r="O112" s="53"/>
    </row>
    <row r="113" spans="1:15" s="34" customFormat="1" ht="30.75" customHeight="1" x14ac:dyDescent="0.3">
      <c r="A113" s="45"/>
      <c r="B113" s="32"/>
      <c r="C113" s="217" t="s">
        <v>120</v>
      </c>
      <c r="D113" s="218"/>
      <c r="E113" s="219"/>
      <c r="F113" s="229" t="s">
        <v>45</v>
      </c>
      <c r="G113" s="230"/>
      <c r="H113" s="231"/>
      <c r="I113" s="358"/>
      <c r="J113" s="359"/>
      <c r="K113" s="360"/>
      <c r="L113" s="290">
        <v>64</v>
      </c>
      <c r="M113" s="291"/>
      <c r="N113" s="292"/>
      <c r="O113" s="53"/>
    </row>
    <row r="114" spans="1:15" s="34" customFormat="1" ht="18.75" x14ac:dyDescent="0.3">
      <c r="A114" s="36">
        <v>3</v>
      </c>
      <c r="B114" s="37"/>
      <c r="C114" s="247" t="s">
        <v>8</v>
      </c>
      <c r="D114" s="248"/>
      <c r="E114" s="249"/>
      <c r="F114" s="226"/>
      <c r="G114" s="227"/>
      <c r="H114" s="228"/>
      <c r="I114" s="226"/>
      <c r="J114" s="227"/>
      <c r="K114" s="228"/>
      <c r="L114" s="290"/>
      <c r="M114" s="291"/>
      <c r="N114" s="292"/>
      <c r="O114" s="33"/>
    </row>
    <row r="115" spans="1:15" s="34" customFormat="1" ht="35.25" customHeight="1" x14ac:dyDescent="0.3">
      <c r="A115" s="36"/>
      <c r="B115" s="57"/>
      <c r="C115" s="217" t="s">
        <v>106</v>
      </c>
      <c r="D115" s="218"/>
      <c r="E115" s="219"/>
      <c r="F115" s="229" t="s">
        <v>65</v>
      </c>
      <c r="G115" s="230"/>
      <c r="H115" s="231"/>
      <c r="I115" s="217" t="s">
        <v>140</v>
      </c>
      <c r="J115" s="218"/>
      <c r="K115" s="219"/>
      <c r="L115" s="290">
        <v>0.33748</v>
      </c>
      <c r="M115" s="291"/>
      <c r="N115" s="292"/>
      <c r="O115" s="33"/>
    </row>
    <row r="116" spans="1:15" s="34" customFormat="1" ht="18.75" x14ac:dyDescent="0.3">
      <c r="A116" s="63">
        <v>4</v>
      </c>
      <c r="B116" s="37"/>
      <c r="C116" s="238" t="s">
        <v>9</v>
      </c>
      <c r="D116" s="239"/>
      <c r="E116" s="240"/>
      <c r="F116" s="241"/>
      <c r="G116" s="242"/>
      <c r="H116" s="243"/>
      <c r="I116" s="244"/>
      <c r="J116" s="245"/>
      <c r="K116" s="246"/>
      <c r="L116" s="244"/>
      <c r="M116" s="245"/>
      <c r="N116" s="246"/>
      <c r="O116" s="33"/>
    </row>
    <row r="117" spans="1:15" s="34" customFormat="1" ht="63.75" customHeight="1" x14ac:dyDescent="0.3">
      <c r="A117" s="36"/>
      <c r="B117" s="32"/>
      <c r="C117" s="217" t="s">
        <v>121</v>
      </c>
      <c r="D117" s="218"/>
      <c r="E117" s="219"/>
      <c r="F117" s="220" t="s">
        <v>64</v>
      </c>
      <c r="G117" s="221"/>
      <c r="H117" s="222"/>
      <c r="I117" s="223" t="s">
        <v>108</v>
      </c>
      <c r="J117" s="224"/>
      <c r="K117" s="225"/>
      <c r="L117" s="226">
        <v>100</v>
      </c>
      <c r="M117" s="227"/>
      <c r="N117" s="228"/>
      <c r="O117" s="33"/>
    </row>
    <row r="118" spans="1:15" s="81" customFormat="1" ht="19.5" x14ac:dyDescent="0.35">
      <c r="A118" s="78"/>
      <c r="B118" s="79"/>
      <c r="C118" s="253" t="s">
        <v>98</v>
      </c>
      <c r="D118" s="254"/>
      <c r="E118" s="255"/>
      <c r="F118" s="256"/>
      <c r="G118" s="257"/>
      <c r="H118" s="258"/>
      <c r="I118" s="259"/>
      <c r="J118" s="259"/>
      <c r="K118" s="259"/>
      <c r="L118" s="260"/>
      <c r="M118" s="261"/>
      <c r="N118" s="262"/>
      <c r="O118" s="80"/>
    </row>
    <row r="119" spans="1:15" s="34" customFormat="1" ht="62.25" customHeight="1" x14ac:dyDescent="0.3">
      <c r="A119" s="32"/>
      <c r="B119" s="55"/>
      <c r="C119" s="217" t="s">
        <v>94</v>
      </c>
      <c r="D119" s="218"/>
      <c r="E119" s="218"/>
      <c r="F119" s="229" t="s">
        <v>65</v>
      </c>
      <c r="G119" s="230"/>
      <c r="H119" s="231"/>
      <c r="I119" s="232" t="s">
        <v>142</v>
      </c>
      <c r="J119" s="233"/>
      <c r="K119" s="234"/>
      <c r="L119" s="266">
        <f>M59</f>
        <v>168</v>
      </c>
      <c r="M119" s="267"/>
      <c r="N119" s="268"/>
      <c r="O119" s="53"/>
    </row>
    <row r="120" spans="1:15" s="34" customFormat="1" ht="18.75" customHeight="1" x14ac:dyDescent="0.3">
      <c r="A120" s="45">
        <v>1</v>
      </c>
      <c r="B120" s="32"/>
      <c r="C120" s="247" t="s">
        <v>6</v>
      </c>
      <c r="D120" s="248"/>
      <c r="E120" s="249"/>
      <c r="F120" s="269"/>
      <c r="G120" s="270"/>
      <c r="H120" s="271"/>
      <c r="I120" s="263"/>
      <c r="J120" s="264"/>
      <c r="K120" s="265"/>
      <c r="L120" s="272"/>
      <c r="M120" s="273"/>
      <c r="N120" s="274"/>
      <c r="O120" s="53"/>
    </row>
    <row r="121" spans="1:15" s="34" customFormat="1" ht="45" customHeight="1" x14ac:dyDescent="0.3">
      <c r="A121" s="45"/>
      <c r="B121" s="32"/>
      <c r="C121" s="217" t="s">
        <v>105</v>
      </c>
      <c r="D121" s="218"/>
      <c r="E121" s="219"/>
      <c r="F121" s="229" t="s">
        <v>65</v>
      </c>
      <c r="G121" s="230"/>
      <c r="H121" s="231"/>
      <c r="I121" s="223"/>
      <c r="J121" s="224"/>
      <c r="K121" s="225"/>
      <c r="L121" s="272">
        <f>156+12</f>
        <v>168</v>
      </c>
      <c r="M121" s="273"/>
      <c r="N121" s="274"/>
      <c r="O121" s="53"/>
    </row>
    <row r="122" spans="1:15" s="44" customFormat="1" ht="15.75" x14ac:dyDescent="0.25">
      <c r="A122" s="45">
        <v>2</v>
      </c>
      <c r="B122" s="59"/>
      <c r="C122" s="247" t="s">
        <v>7</v>
      </c>
      <c r="D122" s="248"/>
      <c r="E122" s="249"/>
      <c r="F122" s="250"/>
      <c r="G122" s="251"/>
      <c r="H122" s="252"/>
      <c r="I122" s="226"/>
      <c r="J122" s="227"/>
      <c r="K122" s="228"/>
      <c r="L122" s="226"/>
      <c r="M122" s="227"/>
      <c r="N122" s="228"/>
      <c r="O122" s="64"/>
    </row>
    <row r="123" spans="1:15" s="34" customFormat="1" ht="30" customHeight="1" x14ac:dyDescent="0.3">
      <c r="A123" s="45"/>
      <c r="B123" s="32"/>
      <c r="C123" s="217" t="s">
        <v>109</v>
      </c>
      <c r="D123" s="218"/>
      <c r="E123" s="219"/>
      <c r="F123" s="229" t="s">
        <v>45</v>
      </c>
      <c r="G123" s="230"/>
      <c r="H123" s="231"/>
      <c r="I123" s="232" t="s">
        <v>140</v>
      </c>
      <c r="J123" s="233"/>
      <c r="K123" s="234"/>
      <c r="L123" s="226">
        <v>14</v>
      </c>
      <c r="M123" s="227"/>
      <c r="N123" s="228"/>
      <c r="O123" s="53"/>
    </row>
    <row r="124" spans="1:15" s="34" customFormat="1" ht="18.75" x14ac:dyDescent="0.3">
      <c r="A124" s="36">
        <v>3</v>
      </c>
      <c r="B124" s="37"/>
      <c r="C124" s="247" t="s">
        <v>8</v>
      </c>
      <c r="D124" s="248"/>
      <c r="E124" s="249"/>
      <c r="F124" s="226"/>
      <c r="G124" s="227"/>
      <c r="H124" s="228"/>
      <c r="I124" s="263"/>
      <c r="J124" s="264"/>
      <c r="K124" s="265"/>
      <c r="L124" s="226"/>
      <c r="M124" s="227"/>
      <c r="N124" s="228"/>
      <c r="O124" s="33"/>
    </row>
    <row r="125" spans="1:15" s="34" customFormat="1" ht="30.75" customHeight="1" x14ac:dyDescent="0.3">
      <c r="A125" s="36"/>
      <c r="B125" s="57"/>
      <c r="C125" s="217" t="s">
        <v>106</v>
      </c>
      <c r="D125" s="218"/>
      <c r="E125" s="219"/>
      <c r="F125" s="229" t="s">
        <v>65</v>
      </c>
      <c r="G125" s="230"/>
      <c r="H125" s="231"/>
      <c r="I125" s="223"/>
      <c r="J125" s="224"/>
      <c r="K125" s="225"/>
      <c r="L125" s="364">
        <v>1</v>
      </c>
      <c r="M125" s="365"/>
      <c r="N125" s="366"/>
      <c r="O125" s="33"/>
    </row>
    <row r="126" spans="1:15" s="34" customFormat="1" ht="18.75" x14ac:dyDescent="0.3">
      <c r="A126" s="63">
        <v>4</v>
      </c>
      <c r="B126" s="37"/>
      <c r="C126" s="238" t="s">
        <v>9</v>
      </c>
      <c r="D126" s="239"/>
      <c r="E126" s="240"/>
      <c r="F126" s="241"/>
      <c r="G126" s="242"/>
      <c r="H126" s="243"/>
      <c r="I126" s="244"/>
      <c r="J126" s="245"/>
      <c r="K126" s="246"/>
      <c r="L126" s="244"/>
      <c r="M126" s="245"/>
      <c r="N126" s="246"/>
      <c r="O126" s="33"/>
    </row>
    <row r="127" spans="1:15" s="34" customFormat="1" ht="15.75" customHeight="1" x14ac:dyDescent="0.3">
      <c r="A127" s="35"/>
      <c r="B127" s="32"/>
      <c r="C127" s="247" t="s">
        <v>44</v>
      </c>
      <c r="D127" s="248"/>
      <c r="E127" s="249"/>
      <c r="F127" s="226" t="s">
        <v>44</v>
      </c>
      <c r="G127" s="227"/>
      <c r="H127" s="228"/>
      <c r="I127" s="247" t="s">
        <v>44</v>
      </c>
      <c r="J127" s="248"/>
      <c r="K127" s="249"/>
      <c r="L127" s="226" t="s">
        <v>44</v>
      </c>
      <c r="M127" s="227"/>
      <c r="N127" s="228"/>
      <c r="O127" s="33"/>
    </row>
    <row r="128" spans="1:15" s="81" customFormat="1" ht="19.5" x14ac:dyDescent="0.35">
      <c r="A128" s="78"/>
      <c r="B128" s="79"/>
      <c r="C128" s="253" t="s">
        <v>99</v>
      </c>
      <c r="D128" s="254"/>
      <c r="E128" s="255"/>
      <c r="F128" s="256"/>
      <c r="G128" s="257"/>
      <c r="H128" s="258"/>
      <c r="I128" s="259"/>
      <c r="J128" s="259"/>
      <c r="K128" s="259"/>
      <c r="L128" s="260"/>
      <c r="M128" s="261"/>
      <c r="N128" s="262"/>
      <c r="O128" s="80"/>
    </row>
    <row r="129" spans="1:16" s="34" customFormat="1" ht="34.5" customHeight="1" x14ac:dyDescent="0.3">
      <c r="A129" s="32"/>
      <c r="B129" s="55"/>
      <c r="C129" s="217" t="s">
        <v>147</v>
      </c>
      <c r="D129" s="218"/>
      <c r="E129" s="218"/>
      <c r="F129" s="229" t="s">
        <v>65</v>
      </c>
      <c r="G129" s="230"/>
      <c r="H129" s="231"/>
      <c r="I129" s="232" t="s">
        <v>130</v>
      </c>
      <c r="J129" s="233"/>
      <c r="K129" s="234"/>
      <c r="L129" s="266">
        <f>M61</f>
        <v>20.177</v>
      </c>
      <c r="M129" s="267"/>
      <c r="N129" s="268"/>
      <c r="O129" s="53"/>
    </row>
    <row r="130" spans="1:16" s="34" customFormat="1" ht="18.75" x14ac:dyDescent="0.3">
      <c r="A130" s="45">
        <v>1</v>
      </c>
      <c r="B130" s="32"/>
      <c r="C130" s="247" t="s">
        <v>6</v>
      </c>
      <c r="D130" s="248"/>
      <c r="E130" s="249"/>
      <c r="F130" s="269"/>
      <c r="G130" s="270"/>
      <c r="H130" s="271"/>
      <c r="I130" s="263"/>
      <c r="J130" s="264"/>
      <c r="K130" s="265"/>
      <c r="L130" s="272"/>
      <c r="M130" s="273"/>
      <c r="N130" s="274"/>
      <c r="O130" s="53"/>
    </row>
    <row r="131" spans="1:16" s="34" customFormat="1" ht="48" customHeight="1" x14ac:dyDescent="0.3">
      <c r="A131" s="45"/>
      <c r="B131" s="72"/>
      <c r="C131" s="217" t="s">
        <v>154</v>
      </c>
      <c r="D131" s="218"/>
      <c r="E131" s="219"/>
      <c r="F131" s="229" t="s">
        <v>65</v>
      </c>
      <c r="G131" s="230"/>
      <c r="H131" s="231"/>
      <c r="I131" s="223"/>
      <c r="J131" s="224"/>
      <c r="K131" s="225"/>
      <c r="L131" s="272">
        <v>20.177</v>
      </c>
      <c r="M131" s="273"/>
      <c r="N131" s="274"/>
      <c r="O131" s="53"/>
    </row>
    <row r="132" spans="1:16" s="44" customFormat="1" ht="15.75" x14ac:dyDescent="0.25">
      <c r="A132" s="63">
        <v>2</v>
      </c>
      <c r="B132" s="59"/>
      <c r="C132" s="247" t="s">
        <v>7</v>
      </c>
      <c r="D132" s="248"/>
      <c r="E132" s="249"/>
      <c r="F132" s="250"/>
      <c r="G132" s="251"/>
      <c r="H132" s="252"/>
      <c r="I132" s="226"/>
      <c r="J132" s="227"/>
      <c r="K132" s="228"/>
      <c r="L132" s="226"/>
      <c r="M132" s="227"/>
      <c r="N132" s="228"/>
      <c r="O132" s="64"/>
    </row>
    <row r="133" spans="1:16" s="34" customFormat="1" ht="33.75" customHeight="1" x14ac:dyDescent="0.3">
      <c r="A133" s="45"/>
      <c r="B133" s="32"/>
      <c r="C133" s="217" t="s">
        <v>145</v>
      </c>
      <c r="D133" s="218"/>
      <c r="E133" s="219"/>
      <c r="F133" s="229" t="s">
        <v>45</v>
      </c>
      <c r="G133" s="230"/>
      <c r="H133" s="231"/>
      <c r="I133" s="217" t="s">
        <v>141</v>
      </c>
      <c r="J133" s="218"/>
      <c r="K133" s="219"/>
      <c r="L133" s="226">
        <v>313</v>
      </c>
      <c r="M133" s="227"/>
      <c r="N133" s="228"/>
      <c r="O133" s="53"/>
    </row>
    <row r="134" spans="1:16" s="34" customFormat="1" ht="18.75" x14ac:dyDescent="0.3">
      <c r="A134" s="36">
        <v>3</v>
      </c>
      <c r="B134" s="37"/>
      <c r="C134" s="247" t="s">
        <v>8</v>
      </c>
      <c r="D134" s="248"/>
      <c r="E134" s="249"/>
      <c r="F134" s="226"/>
      <c r="G134" s="227"/>
      <c r="H134" s="228"/>
      <c r="I134" s="226"/>
      <c r="J134" s="227"/>
      <c r="K134" s="228"/>
      <c r="L134" s="226"/>
      <c r="M134" s="227"/>
      <c r="N134" s="228"/>
      <c r="O134" s="33"/>
    </row>
    <row r="135" spans="1:16" s="34" customFormat="1" ht="35.25" customHeight="1" x14ac:dyDescent="0.3">
      <c r="A135" s="36"/>
      <c r="B135" s="57"/>
      <c r="C135" s="217" t="s">
        <v>144</v>
      </c>
      <c r="D135" s="218"/>
      <c r="E135" s="219"/>
      <c r="F135" s="229" t="s">
        <v>65</v>
      </c>
      <c r="G135" s="230"/>
      <c r="H135" s="231"/>
      <c r="I135" s="232" t="s">
        <v>140</v>
      </c>
      <c r="J135" s="233"/>
      <c r="K135" s="234"/>
      <c r="L135" s="235">
        <v>6.4460000000000003E-2</v>
      </c>
      <c r="M135" s="236"/>
      <c r="N135" s="237"/>
      <c r="O135" s="33"/>
      <c r="P135" s="69"/>
    </row>
    <row r="136" spans="1:16" s="34" customFormat="1" ht="18.75" x14ac:dyDescent="0.3">
      <c r="A136" s="63">
        <v>4</v>
      </c>
      <c r="B136" s="37"/>
      <c r="C136" s="238" t="s">
        <v>9</v>
      </c>
      <c r="D136" s="239"/>
      <c r="E136" s="240"/>
      <c r="F136" s="241"/>
      <c r="G136" s="242"/>
      <c r="H136" s="243"/>
      <c r="I136" s="244"/>
      <c r="J136" s="245"/>
      <c r="K136" s="246"/>
      <c r="L136" s="244"/>
      <c r="M136" s="245"/>
      <c r="N136" s="246"/>
      <c r="O136" s="33"/>
    </row>
    <row r="137" spans="1:16" s="34" customFormat="1" ht="50.25" customHeight="1" x14ac:dyDescent="0.3">
      <c r="A137" s="36"/>
      <c r="B137" s="32"/>
      <c r="C137" s="217" t="s">
        <v>143</v>
      </c>
      <c r="D137" s="218"/>
      <c r="E137" s="219"/>
      <c r="F137" s="220" t="s">
        <v>64</v>
      </c>
      <c r="G137" s="221"/>
      <c r="H137" s="222"/>
      <c r="I137" s="223" t="s">
        <v>153</v>
      </c>
      <c r="J137" s="224"/>
      <c r="K137" s="225"/>
      <c r="L137" s="226">
        <v>103.3</v>
      </c>
      <c r="M137" s="227"/>
      <c r="N137" s="228"/>
      <c r="O137" s="33"/>
    </row>
    <row r="138" spans="1:16" s="81" customFormat="1" ht="19.5" x14ac:dyDescent="0.35">
      <c r="A138" s="78"/>
      <c r="B138" s="79"/>
      <c r="C138" s="253" t="s">
        <v>128</v>
      </c>
      <c r="D138" s="254"/>
      <c r="E138" s="255"/>
      <c r="F138" s="256"/>
      <c r="G138" s="257"/>
      <c r="H138" s="258"/>
      <c r="I138" s="259"/>
      <c r="J138" s="259"/>
      <c r="K138" s="259"/>
      <c r="L138" s="260"/>
      <c r="M138" s="261"/>
      <c r="N138" s="262"/>
      <c r="O138" s="80"/>
    </row>
    <row r="139" spans="1:16" s="34" customFormat="1" ht="48.75" customHeight="1" x14ac:dyDescent="0.3">
      <c r="A139" s="32"/>
      <c r="B139" s="55"/>
      <c r="C139" s="217" t="s">
        <v>152</v>
      </c>
      <c r="D139" s="218"/>
      <c r="E139" s="218"/>
      <c r="F139" s="229" t="s">
        <v>65</v>
      </c>
      <c r="G139" s="230"/>
      <c r="H139" s="231"/>
      <c r="I139" s="232" t="s">
        <v>130</v>
      </c>
      <c r="J139" s="233"/>
      <c r="K139" s="234"/>
      <c r="L139" s="266">
        <f>I63</f>
        <v>7.3949999999999996</v>
      </c>
      <c r="M139" s="267"/>
      <c r="N139" s="268"/>
      <c r="O139" s="53"/>
    </row>
    <row r="140" spans="1:16" s="34" customFormat="1" ht="18.75" x14ac:dyDescent="0.3">
      <c r="A140" s="45">
        <v>1</v>
      </c>
      <c r="B140" s="32"/>
      <c r="C140" s="247" t="s">
        <v>6</v>
      </c>
      <c r="D140" s="248"/>
      <c r="E140" s="249"/>
      <c r="F140" s="269"/>
      <c r="G140" s="270"/>
      <c r="H140" s="271"/>
      <c r="I140" s="263"/>
      <c r="J140" s="264"/>
      <c r="K140" s="265"/>
      <c r="L140" s="272"/>
      <c r="M140" s="273"/>
      <c r="N140" s="274"/>
      <c r="O140" s="53"/>
    </row>
    <row r="141" spans="1:16" s="34" customFormat="1" ht="65.25" customHeight="1" x14ac:dyDescent="0.3">
      <c r="A141" s="45"/>
      <c r="B141" s="72"/>
      <c r="C141" s="217" t="s">
        <v>156</v>
      </c>
      <c r="D141" s="218"/>
      <c r="E141" s="219"/>
      <c r="F141" s="229" t="s">
        <v>65</v>
      </c>
      <c r="G141" s="230"/>
      <c r="H141" s="231"/>
      <c r="I141" s="223"/>
      <c r="J141" s="224"/>
      <c r="K141" s="225"/>
      <c r="L141" s="272">
        <v>7.3949999999999996</v>
      </c>
      <c r="M141" s="273"/>
      <c r="N141" s="274"/>
      <c r="O141" s="53"/>
    </row>
    <row r="142" spans="1:16" s="44" customFormat="1" ht="15.75" x14ac:dyDescent="0.25">
      <c r="A142" s="63">
        <v>2</v>
      </c>
      <c r="B142" s="59"/>
      <c r="C142" s="247" t="s">
        <v>7</v>
      </c>
      <c r="D142" s="248"/>
      <c r="E142" s="249"/>
      <c r="F142" s="250"/>
      <c r="G142" s="251"/>
      <c r="H142" s="252"/>
      <c r="I142" s="226"/>
      <c r="J142" s="227"/>
      <c r="K142" s="228"/>
      <c r="L142" s="226"/>
      <c r="M142" s="227"/>
      <c r="N142" s="228"/>
      <c r="O142" s="64"/>
    </row>
    <row r="143" spans="1:16" s="34" customFormat="1" ht="33.75" customHeight="1" x14ac:dyDescent="0.3">
      <c r="A143" s="45"/>
      <c r="B143" s="32"/>
      <c r="C143" s="217" t="s">
        <v>155</v>
      </c>
      <c r="D143" s="218"/>
      <c r="E143" s="219"/>
      <c r="F143" s="229" t="s">
        <v>45</v>
      </c>
      <c r="G143" s="230"/>
      <c r="H143" s="231"/>
      <c r="I143" s="217" t="s">
        <v>141</v>
      </c>
      <c r="J143" s="218"/>
      <c r="K143" s="219"/>
      <c r="L143" s="226">
        <v>115</v>
      </c>
      <c r="M143" s="227"/>
      <c r="N143" s="228"/>
      <c r="O143" s="53"/>
    </row>
    <row r="144" spans="1:16" s="34" customFormat="1" ht="18.75" x14ac:dyDescent="0.3">
      <c r="A144" s="36">
        <v>3</v>
      </c>
      <c r="B144" s="37"/>
      <c r="C144" s="247" t="s">
        <v>8</v>
      </c>
      <c r="D144" s="248"/>
      <c r="E144" s="249"/>
      <c r="F144" s="226"/>
      <c r="G144" s="227"/>
      <c r="H144" s="228"/>
      <c r="I144" s="226"/>
      <c r="J144" s="227"/>
      <c r="K144" s="228"/>
      <c r="L144" s="226"/>
      <c r="M144" s="227"/>
      <c r="N144" s="228"/>
      <c r="O144" s="33"/>
    </row>
    <row r="145" spans="1:16" s="34" customFormat="1" ht="35.25" customHeight="1" x14ac:dyDescent="0.3">
      <c r="A145" s="36"/>
      <c r="B145" s="57"/>
      <c r="C145" s="217" t="s">
        <v>157</v>
      </c>
      <c r="D145" s="218"/>
      <c r="E145" s="219"/>
      <c r="F145" s="229" t="s">
        <v>65</v>
      </c>
      <c r="G145" s="230"/>
      <c r="H145" s="231"/>
      <c r="I145" s="232" t="s">
        <v>140</v>
      </c>
      <c r="J145" s="233"/>
      <c r="K145" s="234"/>
      <c r="L145" s="235">
        <v>6.4299999999999996E-2</v>
      </c>
      <c r="M145" s="236"/>
      <c r="N145" s="237"/>
      <c r="O145" s="33"/>
      <c r="P145" s="69"/>
    </row>
    <row r="146" spans="1:16" s="34" customFormat="1" ht="18.75" x14ac:dyDescent="0.3">
      <c r="A146" s="63">
        <v>4</v>
      </c>
      <c r="B146" s="37"/>
      <c r="C146" s="238" t="s">
        <v>9</v>
      </c>
      <c r="D146" s="239"/>
      <c r="E146" s="240"/>
      <c r="F146" s="241"/>
      <c r="G146" s="242"/>
      <c r="H146" s="243"/>
      <c r="I146" s="244"/>
      <c r="J146" s="245"/>
      <c r="K146" s="246"/>
      <c r="L146" s="244"/>
      <c r="M146" s="245"/>
      <c r="N146" s="246"/>
      <c r="O146" s="33"/>
    </row>
    <row r="147" spans="1:16" s="34" customFormat="1" ht="50.25" customHeight="1" x14ac:dyDescent="0.3">
      <c r="A147" s="36"/>
      <c r="B147" s="32"/>
      <c r="C147" s="217" t="s">
        <v>131</v>
      </c>
      <c r="D147" s="218"/>
      <c r="E147" s="219"/>
      <c r="F147" s="220" t="s">
        <v>64</v>
      </c>
      <c r="G147" s="221"/>
      <c r="H147" s="222"/>
      <c r="I147" s="223" t="s">
        <v>108</v>
      </c>
      <c r="J147" s="224"/>
      <c r="K147" s="225"/>
      <c r="L147" s="226">
        <v>100</v>
      </c>
      <c r="M147" s="227"/>
      <c r="N147" s="228"/>
      <c r="O147" s="33"/>
    </row>
    <row r="148" spans="1:16" s="34" customFormat="1" ht="10.5" customHeight="1" x14ac:dyDescent="0.3">
      <c r="A148" s="67"/>
      <c r="B148" s="68"/>
      <c r="C148" s="66"/>
      <c r="D148" s="66"/>
      <c r="E148" s="66"/>
      <c r="F148" s="60"/>
      <c r="G148" s="60"/>
      <c r="H148" s="60"/>
      <c r="I148" s="66"/>
      <c r="J148" s="66"/>
      <c r="K148" s="66"/>
      <c r="L148" s="60"/>
      <c r="M148" s="60"/>
      <c r="N148" s="60"/>
      <c r="O148" s="33"/>
    </row>
    <row r="149" spans="1:16" s="12" customFormat="1" ht="22.5" x14ac:dyDescent="0.3">
      <c r="A149" s="17" t="s">
        <v>36</v>
      </c>
      <c r="B149" s="1" t="s">
        <v>58</v>
      </c>
    </row>
    <row r="150" spans="1:16" s="15" customFormat="1" ht="15.75" x14ac:dyDescent="0.25">
      <c r="A150" s="352" t="s">
        <v>4</v>
      </c>
      <c r="B150" s="352"/>
      <c r="C150" s="352"/>
      <c r="D150" s="352"/>
      <c r="E150" s="352"/>
      <c r="F150" s="352"/>
      <c r="G150" s="352"/>
      <c r="H150" s="352"/>
      <c r="I150" s="352"/>
      <c r="J150" s="352"/>
      <c r="K150" s="352"/>
      <c r="L150" s="352"/>
      <c r="M150" s="352"/>
    </row>
    <row r="151" spans="1:16" s="15" customFormat="1" ht="36.75" customHeight="1" x14ac:dyDescent="0.25">
      <c r="A151" s="344" t="s">
        <v>10</v>
      </c>
      <c r="B151" s="344" t="s">
        <v>11</v>
      </c>
      <c r="C151" s="346" t="s">
        <v>54</v>
      </c>
      <c r="D151" s="300" t="s">
        <v>80</v>
      </c>
      <c r="E151" s="305"/>
      <c r="F151" s="306"/>
      <c r="G151" s="300" t="s">
        <v>81</v>
      </c>
      <c r="H151" s="305"/>
      <c r="I151" s="306"/>
      <c r="J151" s="300" t="s">
        <v>146</v>
      </c>
      <c r="K151" s="305"/>
      <c r="L151" s="306"/>
      <c r="M151" s="312" t="s">
        <v>12</v>
      </c>
      <c r="N151" s="313"/>
    </row>
    <row r="152" spans="1:16" s="15" customFormat="1" ht="30" x14ac:dyDescent="0.25">
      <c r="A152" s="345"/>
      <c r="B152" s="345"/>
      <c r="C152" s="347"/>
      <c r="D152" s="51" t="s">
        <v>15</v>
      </c>
      <c r="E152" s="51" t="s">
        <v>16</v>
      </c>
      <c r="F152" s="51" t="s">
        <v>5</v>
      </c>
      <c r="G152" s="51" t="s">
        <v>15</v>
      </c>
      <c r="H152" s="51" t="s">
        <v>16</v>
      </c>
      <c r="I152" s="51" t="s">
        <v>5</v>
      </c>
      <c r="J152" s="51" t="s">
        <v>15</v>
      </c>
      <c r="K152" s="51" t="s">
        <v>16</v>
      </c>
      <c r="L152" s="51" t="s">
        <v>5</v>
      </c>
      <c r="M152" s="314"/>
      <c r="N152" s="315"/>
    </row>
    <row r="153" spans="1:16" s="15" customFormat="1" ht="15.75" x14ac:dyDescent="0.25">
      <c r="A153" s="8">
        <v>1</v>
      </c>
      <c r="B153" s="8">
        <v>2</v>
      </c>
      <c r="C153" s="8">
        <v>3</v>
      </c>
      <c r="D153" s="8">
        <v>4</v>
      </c>
      <c r="E153" s="8">
        <v>5</v>
      </c>
      <c r="F153" s="8">
        <v>6</v>
      </c>
      <c r="G153" s="8">
        <v>7</v>
      </c>
      <c r="H153" s="8">
        <v>8</v>
      </c>
      <c r="I153" s="8">
        <v>9</v>
      </c>
      <c r="J153" s="8">
        <v>10</v>
      </c>
      <c r="K153" s="8">
        <v>11</v>
      </c>
      <c r="L153" s="8">
        <v>12</v>
      </c>
      <c r="M153" s="310">
        <v>13</v>
      </c>
      <c r="N153" s="311"/>
    </row>
    <row r="154" spans="1:16" s="15" customFormat="1" ht="15.75" x14ac:dyDescent="0.25">
      <c r="A154" s="16"/>
      <c r="B154" s="7" t="s">
        <v>59</v>
      </c>
      <c r="C154" s="8" t="s">
        <v>44</v>
      </c>
      <c r="D154" s="8" t="s">
        <v>44</v>
      </c>
      <c r="E154" s="8" t="s">
        <v>44</v>
      </c>
      <c r="F154" s="8" t="s">
        <v>44</v>
      </c>
      <c r="G154" s="8" t="s">
        <v>44</v>
      </c>
      <c r="H154" s="8" t="s">
        <v>44</v>
      </c>
      <c r="I154" s="8" t="s">
        <v>44</v>
      </c>
      <c r="J154" s="8" t="s">
        <v>44</v>
      </c>
      <c r="K154" s="8" t="s">
        <v>44</v>
      </c>
      <c r="L154" s="8" t="s">
        <v>44</v>
      </c>
      <c r="M154" s="310" t="s">
        <v>44</v>
      </c>
      <c r="N154" s="311"/>
    </row>
    <row r="155" spans="1:16" s="15" customFormat="1" ht="15.75" x14ac:dyDescent="0.25">
      <c r="A155" s="16"/>
      <c r="B155" s="59" t="s">
        <v>60</v>
      </c>
      <c r="C155" s="8" t="s">
        <v>44</v>
      </c>
      <c r="D155" s="8" t="s">
        <v>44</v>
      </c>
      <c r="E155" s="8" t="s">
        <v>44</v>
      </c>
      <c r="F155" s="8" t="s">
        <v>44</v>
      </c>
      <c r="G155" s="8" t="s">
        <v>44</v>
      </c>
      <c r="H155" s="8" t="s">
        <v>44</v>
      </c>
      <c r="I155" s="8" t="s">
        <v>44</v>
      </c>
      <c r="J155" s="8" t="s">
        <v>44</v>
      </c>
      <c r="K155" s="8" t="s">
        <v>44</v>
      </c>
      <c r="L155" s="8" t="s">
        <v>44</v>
      </c>
      <c r="M155" s="310" t="s">
        <v>44</v>
      </c>
      <c r="N155" s="311"/>
    </row>
    <row r="156" spans="1:16" s="15" customFormat="1" ht="15.75" x14ac:dyDescent="0.25">
      <c r="A156" s="16"/>
      <c r="B156" s="58" t="s">
        <v>41</v>
      </c>
      <c r="C156" s="8" t="s">
        <v>44</v>
      </c>
      <c r="D156" s="8" t="s">
        <v>44</v>
      </c>
      <c r="E156" s="8" t="s">
        <v>44</v>
      </c>
      <c r="F156" s="8" t="s">
        <v>44</v>
      </c>
      <c r="G156" s="8" t="s">
        <v>44</v>
      </c>
      <c r="H156" s="8" t="s">
        <v>44</v>
      </c>
      <c r="I156" s="8" t="s">
        <v>44</v>
      </c>
      <c r="J156" s="8" t="s">
        <v>44</v>
      </c>
      <c r="K156" s="8" t="s">
        <v>44</v>
      </c>
      <c r="L156" s="8" t="s">
        <v>44</v>
      </c>
      <c r="M156" s="310" t="s">
        <v>44</v>
      </c>
      <c r="N156" s="311"/>
    </row>
    <row r="157" spans="1:16" s="15" customFormat="1" ht="15.75" x14ac:dyDescent="0.25">
      <c r="A157" s="8"/>
      <c r="B157" s="58" t="s">
        <v>13</v>
      </c>
      <c r="C157" s="8" t="s">
        <v>42</v>
      </c>
      <c r="D157" s="8" t="s">
        <v>42</v>
      </c>
      <c r="E157" s="8" t="s">
        <v>44</v>
      </c>
      <c r="F157" s="8" t="s">
        <v>44</v>
      </c>
      <c r="G157" s="8" t="s">
        <v>42</v>
      </c>
      <c r="H157" s="8" t="s">
        <v>44</v>
      </c>
      <c r="I157" s="8" t="s">
        <v>44</v>
      </c>
      <c r="J157" s="8" t="s">
        <v>42</v>
      </c>
      <c r="K157" s="8" t="s">
        <v>44</v>
      </c>
      <c r="L157" s="8" t="s">
        <v>44</v>
      </c>
      <c r="M157" s="310" t="s">
        <v>44</v>
      </c>
      <c r="N157" s="311"/>
    </row>
    <row r="158" spans="1:16" s="15" customFormat="1" ht="15.75" x14ac:dyDescent="0.25">
      <c r="A158" s="8"/>
      <c r="B158" s="7" t="s">
        <v>40</v>
      </c>
      <c r="C158" s="8" t="s">
        <v>44</v>
      </c>
      <c r="D158" s="8" t="s">
        <v>44</v>
      </c>
      <c r="E158" s="8" t="s">
        <v>44</v>
      </c>
      <c r="F158" s="8" t="s">
        <v>44</v>
      </c>
      <c r="G158" s="8" t="s">
        <v>44</v>
      </c>
      <c r="H158" s="8" t="s">
        <v>44</v>
      </c>
      <c r="I158" s="8" t="s">
        <v>44</v>
      </c>
      <c r="J158" s="8" t="s">
        <v>44</v>
      </c>
      <c r="K158" s="8" t="s">
        <v>44</v>
      </c>
      <c r="L158" s="8" t="s">
        <v>44</v>
      </c>
      <c r="M158" s="310" t="s">
        <v>44</v>
      </c>
      <c r="N158" s="311"/>
    </row>
    <row r="159" spans="1:16" s="15" customFormat="1" ht="15.75" x14ac:dyDescent="0.25">
      <c r="A159" s="8"/>
      <c r="B159" s="59" t="s">
        <v>61</v>
      </c>
      <c r="C159" s="8" t="s">
        <v>44</v>
      </c>
      <c r="D159" s="8" t="s">
        <v>44</v>
      </c>
      <c r="E159" s="8" t="s">
        <v>44</v>
      </c>
      <c r="F159" s="8" t="s">
        <v>44</v>
      </c>
      <c r="G159" s="8" t="s">
        <v>44</v>
      </c>
      <c r="H159" s="8" t="s">
        <v>44</v>
      </c>
      <c r="I159" s="8" t="s">
        <v>44</v>
      </c>
      <c r="J159" s="8" t="s">
        <v>44</v>
      </c>
      <c r="K159" s="8" t="s">
        <v>44</v>
      </c>
      <c r="L159" s="8" t="s">
        <v>44</v>
      </c>
      <c r="M159" s="310" t="s">
        <v>44</v>
      </c>
      <c r="N159" s="311"/>
    </row>
    <row r="160" spans="1:16" s="15" customFormat="1" ht="15.75" x14ac:dyDescent="0.25">
      <c r="A160" s="8"/>
      <c r="B160" s="7" t="s">
        <v>40</v>
      </c>
      <c r="C160" s="8" t="s">
        <v>44</v>
      </c>
      <c r="D160" s="8" t="s">
        <v>44</v>
      </c>
      <c r="E160" s="8" t="s">
        <v>44</v>
      </c>
      <c r="F160" s="8" t="s">
        <v>44</v>
      </c>
      <c r="G160" s="8" t="s">
        <v>44</v>
      </c>
      <c r="H160" s="8" t="s">
        <v>44</v>
      </c>
      <c r="I160" s="8" t="s">
        <v>44</v>
      </c>
      <c r="J160" s="8" t="s">
        <v>44</v>
      </c>
      <c r="K160" s="8" t="s">
        <v>44</v>
      </c>
      <c r="L160" s="8" t="s">
        <v>44</v>
      </c>
      <c r="M160" s="310" t="s">
        <v>44</v>
      </c>
      <c r="N160" s="311"/>
    </row>
    <row r="161" spans="1:14" s="15" customFormat="1" ht="18.600000000000001" customHeight="1" x14ac:dyDescent="0.25">
      <c r="A161" s="8"/>
      <c r="B161" s="59" t="s">
        <v>62</v>
      </c>
      <c r="C161" s="8" t="s">
        <v>44</v>
      </c>
      <c r="D161" s="8" t="s">
        <v>44</v>
      </c>
      <c r="E161" s="8" t="s">
        <v>44</v>
      </c>
      <c r="F161" s="8" t="s">
        <v>44</v>
      </c>
      <c r="G161" s="8" t="s">
        <v>44</v>
      </c>
      <c r="H161" s="8" t="s">
        <v>44</v>
      </c>
      <c r="I161" s="8" t="s">
        <v>44</v>
      </c>
      <c r="J161" s="8" t="s">
        <v>44</v>
      </c>
      <c r="K161" s="8" t="s">
        <v>44</v>
      </c>
      <c r="L161" s="8" t="s">
        <v>44</v>
      </c>
      <c r="M161" s="310" t="s">
        <v>44</v>
      </c>
      <c r="N161" s="311"/>
    </row>
    <row r="162" spans="1:14" x14ac:dyDescent="0.25">
      <c r="A162" s="56"/>
    </row>
    <row r="163" spans="1:14" s="15" customFormat="1" ht="15.75" x14ac:dyDescent="0.25">
      <c r="A163" s="309" t="s">
        <v>112</v>
      </c>
      <c r="B163" s="309"/>
      <c r="C163" s="309"/>
      <c r="D163" s="309"/>
      <c r="E163" s="309"/>
      <c r="F163" s="309"/>
      <c r="G163" s="309"/>
      <c r="H163" s="309"/>
      <c r="I163" s="309"/>
      <c r="J163" s="309"/>
      <c r="K163" s="309"/>
      <c r="L163" s="309"/>
      <c r="M163" s="309"/>
    </row>
    <row r="164" spans="1:14" s="15" customFormat="1" ht="15.75" x14ac:dyDescent="0.25">
      <c r="A164" s="309" t="s">
        <v>113</v>
      </c>
      <c r="B164" s="309"/>
      <c r="C164" s="309"/>
      <c r="D164" s="309"/>
      <c r="E164" s="309"/>
      <c r="F164" s="309"/>
      <c r="G164" s="309"/>
      <c r="H164" s="309"/>
      <c r="I164" s="309"/>
      <c r="J164" s="309"/>
      <c r="K164" s="309"/>
      <c r="L164" s="309"/>
      <c r="M164" s="309"/>
    </row>
    <row r="165" spans="1:14" s="15" customFormat="1" ht="15.75" x14ac:dyDescent="0.25">
      <c r="A165" s="309" t="s">
        <v>114</v>
      </c>
      <c r="B165" s="309"/>
      <c r="C165" s="309"/>
      <c r="D165" s="309"/>
      <c r="E165" s="309"/>
      <c r="F165" s="309"/>
      <c r="G165" s="309"/>
      <c r="H165" s="309"/>
      <c r="I165" s="309"/>
      <c r="J165" s="309"/>
      <c r="K165" s="309"/>
      <c r="L165" s="309"/>
      <c r="M165" s="309"/>
    </row>
    <row r="166" spans="1:14" s="15" customFormat="1" ht="18" customHeight="1" x14ac:dyDescent="0.25">
      <c r="A166" s="29"/>
      <c r="B166" s="29"/>
      <c r="C166" s="29"/>
      <c r="D166" s="29"/>
      <c r="E166" s="29"/>
      <c r="F166" s="29"/>
      <c r="G166" s="29"/>
      <c r="H166" s="29"/>
      <c r="I166" s="29"/>
      <c r="J166" s="29"/>
      <c r="K166" s="29"/>
      <c r="L166" s="29"/>
      <c r="M166" s="29"/>
    </row>
    <row r="167" spans="1:14" ht="18.75" x14ac:dyDescent="0.3">
      <c r="A167" s="1" t="s">
        <v>46</v>
      </c>
      <c r="G167" s="11"/>
      <c r="I167" s="348" t="s">
        <v>82</v>
      </c>
      <c r="J167" s="349"/>
    </row>
    <row r="168" spans="1:14" ht="18.75" x14ac:dyDescent="0.3">
      <c r="A168" s="1" t="s">
        <v>47</v>
      </c>
      <c r="G168" s="10" t="s">
        <v>30</v>
      </c>
      <c r="I168" s="6" t="s">
        <v>31</v>
      </c>
    </row>
    <row r="169" spans="1:14" ht="20.25" customHeight="1" x14ac:dyDescent="0.3">
      <c r="A169" s="1"/>
      <c r="G169" s="10"/>
    </row>
    <row r="170" spans="1:14" ht="18.75" x14ac:dyDescent="0.3">
      <c r="A170" s="4" t="s">
        <v>14</v>
      </c>
    </row>
    <row r="171" spans="1:14" ht="26.25" customHeight="1" x14ac:dyDescent="0.3">
      <c r="A171" s="38" t="s">
        <v>126</v>
      </c>
      <c r="G171" s="11"/>
      <c r="I171" s="348" t="s">
        <v>127</v>
      </c>
      <c r="J171" s="349"/>
    </row>
    <row r="172" spans="1:14" ht="18.75" x14ac:dyDescent="0.3">
      <c r="A172" s="1" t="s">
        <v>47</v>
      </c>
      <c r="G172" s="10" t="s">
        <v>30</v>
      </c>
      <c r="I172" s="6" t="s">
        <v>31</v>
      </c>
    </row>
  </sheetData>
  <mergeCells count="440">
    <mergeCell ref="C137:E137"/>
    <mergeCell ref="F137:H137"/>
    <mergeCell ref="I137:K137"/>
    <mergeCell ref="L137:N137"/>
    <mergeCell ref="C135:E135"/>
    <mergeCell ref="F135:H135"/>
    <mergeCell ref="I135:K135"/>
    <mergeCell ref="L135:N135"/>
    <mergeCell ref="C134:E134"/>
    <mergeCell ref="C136:E136"/>
    <mergeCell ref="F136:H136"/>
    <mergeCell ref="I136:K136"/>
    <mergeCell ref="L136:N136"/>
    <mergeCell ref="C132:E132"/>
    <mergeCell ref="F132:H132"/>
    <mergeCell ref="I132:K132"/>
    <mergeCell ref="L132:N132"/>
    <mergeCell ref="C133:E133"/>
    <mergeCell ref="F133:H133"/>
    <mergeCell ref="I133:K133"/>
    <mergeCell ref="L133:N133"/>
    <mergeCell ref="F134:H134"/>
    <mergeCell ref="I134:K134"/>
    <mergeCell ref="L134:N134"/>
    <mergeCell ref="C129:E129"/>
    <mergeCell ref="F129:H129"/>
    <mergeCell ref="I129:K131"/>
    <mergeCell ref="L129:N129"/>
    <mergeCell ref="C130:E130"/>
    <mergeCell ref="F130:H130"/>
    <mergeCell ref="L130:N130"/>
    <mergeCell ref="C131:E131"/>
    <mergeCell ref="L131:N131"/>
    <mergeCell ref="F131:H131"/>
    <mergeCell ref="C127:E127"/>
    <mergeCell ref="F127:H127"/>
    <mergeCell ref="I127:K127"/>
    <mergeCell ref="C126:E126"/>
    <mergeCell ref="F126:H126"/>
    <mergeCell ref="C128:E128"/>
    <mergeCell ref="F128:H128"/>
    <mergeCell ref="I128:K128"/>
    <mergeCell ref="M71:N71"/>
    <mergeCell ref="I91:K92"/>
    <mergeCell ref="I87:K87"/>
    <mergeCell ref="L112:N112"/>
    <mergeCell ref="L126:N126"/>
    <mergeCell ref="C80:E80"/>
    <mergeCell ref="L82:N82"/>
    <mergeCell ref="I74:J74"/>
    <mergeCell ref="L85:N85"/>
    <mergeCell ref="L103:N103"/>
    <mergeCell ref="L128:N128"/>
    <mergeCell ref="I108:K113"/>
    <mergeCell ref="I126:K126"/>
    <mergeCell ref="L127:N127"/>
    <mergeCell ref="I118:K118"/>
    <mergeCell ref="L118:N118"/>
    <mergeCell ref="C122:E122"/>
    <mergeCell ref="F122:H122"/>
    <mergeCell ref="I122:K122"/>
    <mergeCell ref="L122:N122"/>
    <mergeCell ref="C123:E123"/>
    <mergeCell ref="F123:H123"/>
    <mergeCell ref="L123:N123"/>
    <mergeCell ref="C124:E124"/>
    <mergeCell ref="F124:H124"/>
    <mergeCell ref="L124:N124"/>
    <mergeCell ref="I123:K125"/>
    <mergeCell ref="C125:E125"/>
    <mergeCell ref="F125:H125"/>
    <mergeCell ref="L125:N125"/>
    <mergeCell ref="C118:E118"/>
    <mergeCell ref="F118:H118"/>
    <mergeCell ref="C120:E120"/>
    <mergeCell ref="F120:H120"/>
    <mergeCell ref="L120:N120"/>
    <mergeCell ref="I119:K121"/>
    <mergeCell ref="C119:E119"/>
    <mergeCell ref="L119:N119"/>
    <mergeCell ref="C121:E121"/>
    <mergeCell ref="F121:H121"/>
    <mergeCell ref="L121:N121"/>
    <mergeCell ref="F119:H119"/>
    <mergeCell ref="F114:H114"/>
    <mergeCell ref="L114:N114"/>
    <mergeCell ref="C115:E115"/>
    <mergeCell ref="I115:K115"/>
    <mergeCell ref="F115:H115"/>
    <mergeCell ref="C114:E114"/>
    <mergeCell ref="C117:E117"/>
    <mergeCell ref="F117:H117"/>
    <mergeCell ref="I117:K117"/>
    <mergeCell ref="L117:N117"/>
    <mergeCell ref="I114:K114"/>
    <mergeCell ref="L115:N115"/>
    <mergeCell ref="C54:D54"/>
    <mergeCell ref="I104:K104"/>
    <mergeCell ref="E71:F71"/>
    <mergeCell ref="C89:E89"/>
    <mergeCell ref="I106:K106"/>
    <mergeCell ref="L107:N107"/>
    <mergeCell ref="F108:H108"/>
    <mergeCell ref="L105:N105"/>
    <mergeCell ref="F110:H110"/>
    <mergeCell ref="L110:N110"/>
    <mergeCell ref="C109:E109"/>
    <mergeCell ref="F109:H109"/>
    <mergeCell ref="L108:N108"/>
    <mergeCell ref="C105:E105"/>
    <mergeCell ref="F105:H105"/>
    <mergeCell ref="L109:N109"/>
    <mergeCell ref="C64:D64"/>
    <mergeCell ref="M70:N70"/>
    <mergeCell ref="E64:H64"/>
    <mergeCell ref="C69:D69"/>
    <mergeCell ref="E69:F69"/>
    <mergeCell ref="C62:D62"/>
    <mergeCell ref="E62:H62"/>
    <mergeCell ref="I68:J68"/>
    <mergeCell ref="L104:N104"/>
    <mergeCell ref="C103:E103"/>
    <mergeCell ref="F103:H103"/>
    <mergeCell ref="L98:N98"/>
    <mergeCell ref="I93:K93"/>
    <mergeCell ref="C102:E102"/>
    <mergeCell ref="C93:E93"/>
    <mergeCell ref="L99:N99"/>
    <mergeCell ref="I103:K103"/>
    <mergeCell ref="L101:N101"/>
    <mergeCell ref="C101:E101"/>
    <mergeCell ref="A71:B71"/>
    <mergeCell ref="C106:E106"/>
    <mergeCell ref="F106:H106"/>
    <mergeCell ref="G71:H71"/>
    <mergeCell ref="C90:E90"/>
    <mergeCell ref="C104:E104"/>
    <mergeCell ref="F83:H83"/>
    <mergeCell ref="F86:H86"/>
    <mergeCell ref="F100:H100"/>
    <mergeCell ref="G74:H74"/>
    <mergeCell ref="F84:H84"/>
    <mergeCell ref="F82:H82"/>
    <mergeCell ref="F85:H85"/>
    <mergeCell ref="F81:H81"/>
    <mergeCell ref="F79:H79"/>
    <mergeCell ref="A72:B72"/>
    <mergeCell ref="C72:D72"/>
    <mergeCell ref="E72:F72"/>
    <mergeCell ref="G72:H72"/>
    <mergeCell ref="K72:L72"/>
    <mergeCell ref="M72:N72"/>
    <mergeCell ref="I73:J73"/>
    <mergeCell ref="A74:B74"/>
    <mergeCell ref="C73:D73"/>
    <mergeCell ref="E73:F73"/>
    <mergeCell ref="G73:H73"/>
    <mergeCell ref="A73:B73"/>
    <mergeCell ref="M74:N74"/>
    <mergeCell ref="I167:J167"/>
    <mergeCell ref="I171:J171"/>
    <mergeCell ref="C43:E43"/>
    <mergeCell ref="F43:N43"/>
    <mergeCell ref="C44:E44"/>
    <mergeCell ref="F44:N44"/>
    <mergeCell ref="C81:E81"/>
    <mergeCell ref="K73:L73"/>
    <mergeCell ref="C50:D50"/>
    <mergeCell ref="A150:M150"/>
    <mergeCell ref="K50:L50"/>
    <mergeCell ref="M50:N50"/>
    <mergeCell ref="E61:H61"/>
    <mergeCell ref="I71:J71"/>
    <mergeCell ref="K71:L71"/>
    <mergeCell ref="I70:J70"/>
    <mergeCell ref="K70:L70"/>
    <mergeCell ref="K56:L56"/>
    <mergeCell ref="E60:H60"/>
    <mergeCell ref="I60:J60"/>
    <mergeCell ref="A70:B70"/>
    <mergeCell ref="C70:D70"/>
    <mergeCell ref="E70:F70"/>
    <mergeCell ref="G70:H70"/>
    <mergeCell ref="A151:A152"/>
    <mergeCell ref="B151:B152"/>
    <mergeCell ref="C151:C152"/>
    <mergeCell ref="D151:F151"/>
    <mergeCell ref="G151:I151"/>
    <mergeCell ref="C100:E100"/>
    <mergeCell ref="C108:E108"/>
    <mergeCell ref="F104:H104"/>
    <mergeCell ref="I105:K105"/>
    <mergeCell ref="C110:E110"/>
    <mergeCell ref="I101:K102"/>
    <mergeCell ref="F101:H101"/>
    <mergeCell ref="C107:E107"/>
    <mergeCell ref="F107:H107"/>
    <mergeCell ref="I107:K107"/>
    <mergeCell ref="C111:E111"/>
    <mergeCell ref="F111:H111"/>
    <mergeCell ref="C113:E113"/>
    <mergeCell ref="F113:H113"/>
    <mergeCell ref="F112:H112"/>
    <mergeCell ref="C112:E112"/>
    <mergeCell ref="C116:E116"/>
    <mergeCell ref="F116:H116"/>
    <mergeCell ref="I116:K116"/>
    <mergeCell ref="C60:D60"/>
    <mergeCell ref="I54:J54"/>
    <mergeCell ref="C58:D58"/>
    <mergeCell ref="E58:H58"/>
    <mergeCell ref="E56:H56"/>
    <mergeCell ref="F88:H88"/>
    <mergeCell ref="F90:H90"/>
    <mergeCell ref="L95:N95"/>
    <mergeCell ref="F93:H93"/>
    <mergeCell ref="L81:N81"/>
    <mergeCell ref="L83:N83"/>
    <mergeCell ref="L84:N84"/>
    <mergeCell ref="F87:H87"/>
    <mergeCell ref="I81:K81"/>
    <mergeCell ref="F89:H89"/>
    <mergeCell ref="F92:H92"/>
    <mergeCell ref="C87:E87"/>
    <mergeCell ref="L88:N88"/>
    <mergeCell ref="L89:N89"/>
    <mergeCell ref="L91:N91"/>
    <mergeCell ref="I88:K89"/>
    <mergeCell ref="L92:N92"/>
    <mergeCell ref="M73:N73"/>
    <mergeCell ref="L78:N78"/>
    <mergeCell ref="B33:P33"/>
    <mergeCell ref="B35:N35"/>
    <mergeCell ref="C52:D52"/>
    <mergeCell ref="C48:D48"/>
    <mergeCell ref="I48:J48"/>
    <mergeCell ref="E48:H48"/>
    <mergeCell ref="E53:H53"/>
    <mergeCell ref="I53:J53"/>
    <mergeCell ref="E52:H52"/>
    <mergeCell ref="I52:J52"/>
    <mergeCell ref="C49:D49"/>
    <mergeCell ref="I50:J50"/>
    <mergeCell ref="A165:M165"/>
    <mergeCell ref="J5:N5"/>
    <mergeCell ref="J6:N6"/>
    <mergeCell ref="J8:N8"/>
    <mergeCell ref="A14:N14"/>
    <mergeCell ref="A15:N15"/>
    <mergeCell ref="I58:J58"/>
    <mergeCell ref="B31:N31"/>
    <mergeCell ref="B29:P29"/>
    <mergeCell ref="B30:P30"/>
    <mergeCell ref="B28:P28"/>
    <mergeCell ref="B18:N18"/>
    <mergeCell ref="B19:N19"/>
    <mergeCell ref="B20:N20"/>
    <mergeCell ref="C22:N22"/>
    <mergeCell ref="B21:M21"/>
    <mergeCell ref="A16:N16"/>
    <mergeCell ref="B17:N17"/>
    <mergeCell ref="M48:N48"/>
    <mergeCell ref="C40:N40"/>
    <mergeCell ref="K48:L48"/>
    <mergeCell ref="B37:N37"/>
    <mergeCell ref="B32:N32"/>
    <mergeCell ref="B34:N34"/>
    <mergeCell ref="I100:K100"/>
    <mergeCell ref="L100:N100"/>
    <mergeCell ref="I95:K95"/>
    <mergeCell ref="J151:L151"/>
    <mergeCell ref="M151:N152"/>
    <mergeCell ref="M159:N159"/>
    <mergeCell ref="M58:N58"/>
    <mergeCell ref="M62:N62"/>
    <mergeCell ref="M63:N63"/>
    <mergeCell ref="M69:N69"/>
    <mergeCell ref="M64:N64"/>
    <mergeCell ref="M61:N61"/>
    <mergeCell ref="I59:J59"/>
    <mergeCell ref="I61:J61"/>
    <mergeCell ref="K61:L61"/>
    <mergeCell ref="L106:N106"/>
    <mergeCell ref="I83:K86"/>
    <mergeCell ref="L79:N79"/>
    <mergeCell ref="M60:N60"/>
    <mergeCell ref="K60:L60"/>
    <mergeCell ref="L111:N111"/>
    <mergeCell ref="L113:N113"/>
    <mergeCell ref="L116:N116"/>
    <mergeCell ref="A164:M164"/>
    <mergeCell ref="A163:M163"/>
    <mergeCell ref="M153:N153"/>
    <mergeCell ref="M154:N154"/>
    <mergeCell ref="M155:N155"/>
    <mergeCell ref="M156:N156"/>
    <mergeCell ref="M157:N157"/>
    <mergeCell ref="M160:N160"/>
    <mergeCell ref="M161:N161"/>
    <mergeCell ref="M158:N158"/>
    <mergeCell ref="B36:N36"/>
    <mergeCell ref="E49:H49"/>
    <mergeCell ref="I57:J57"/>
    <mergeCell ref="K57:L57"/>
    <mergeCell ref="M57:N57"/>
    <mergeCell ref="M54:N54"/>
    <mergeCell ref="M55:N55"/>
    <mergeCell ref="G69:H69"/>
    <mergeCell ref="B38:N38"/>
    <mergeCell ref="E57:H57"/>
    <mergeCell ref="C57:D57"/>
    <mergeCell ref="C55:D55"/>
    <mergeCell ref="E55:H55"/>
    <mergeCell ref="A69:B69"/>
    <mergeCell ref="M49:N49"/>
    <mergeCell ref="C61:D61"/>
    <mergeCell ref="E50:H50"/>
    <mergeCell ref="K52:L52"/>
    <mergeCell ref="C56:D56"/>
    <mergeCell ref="I49:J49"/>
    <mergeCell ref="K49:L49"/>
    <mergeCell ref="C59:D59"/>
    <mergeCell ref="E59:H59"/>
    <mergeCell ref="A68:B68"/>
    <mergeCell ref="F94:H94"/>
    <mergeCell ref="F96:H96"/>
    <mergeCell ref="I96:K99"/>
    <mergeCell ref="C99:E99"/>
    <mergeCell ref="L87:N87"/>
    <mergeCell ref="I90:K90"/>
    <mergeCell ref="L86:N86"/>
    <mergeCell ref="C94:E94"/>
    <mergeCell ref="F97:H97"/>
    <mergeCell ref="C91:E91"/>
    <mergeCell ref="F99:H99"/>
    <mergeCell ref="C86:E86"/>
    <mergeCell ref="C88:E88"/>
    <mergeCell ref="C96:E96"/>
    <mergeCell ref="C98:E98"/>
    <mergeCell ref="L94:N94"/>
    <mergeCell ref="L90:N90"/>
    <mergeCell ref="L97:N97"/>
    <mergeCell ref="L96:N96"/>
    <mergeCell ref="L102:N102"/>
    <mergeCell ref="K55:L55"/>
    <mergeCell ref="K58:L58"/>
    <mergeCell ref="K59:L59"/>
    <mergeCell ref="M59:N59"/>
    <mergeCell ref="C51:D51"/>
    <mergeCell ref="E51:H51"/>
    <mergeCell ref="I51:J51"/>
    <mergeCell ref="K51:L51"/>
    <mergeCell ref="F91:H91"/>
    <mergeCell ref="C83:E83"/>
    <mergeCell ref="C85:E85"/>
    <mergeCell ref="C84:E84"/>
    <mergeCell ref="C79:E79"/>
    <mergeCell ref="I79:K79"/>
    <mergeCell ref="C97:E97"/>
    <mergeCell ref="C95:E95"/>
    <mergeCell ref="F95:H95"/>
    <mergeCell ref="F102:H102"/>
    <mergeCell ref="L93:N93"/>
    <mergeCell ref="I94:K94"/>
    <mergeCell ref="F98:H98"/>
    <mergeCell ref="C92:E92"/>
    <mergeCell ref="C82:E82"/>
    <mergeCell ref="I82:K82"/>
    <mergeCell ref="M53:N53"/>
    <mergeCell ref="I69:J69"/>
    <mergeCell ref="C53:D53"/>
    <mergeCell ref="C63:D63"/>
    <mergeCell ref="E63:H63"/>
    <mergeCell ref="I63:J63"/>
    <mergeCell ref="K63:L63"/>
    <mergeCell ref="K53:L53"/>
    <mergeCell ref="I55:J55"/>
    <mergeCell ref="M56:N56"/>
    <mergeCell ref="C68:D68"/>
    <mergeCell ref="I78:K78"/>
    <mergeCell ref="C71:D71"/>
    <mergeCell ref="K74:L74"/>
    <mergeCell ref="I80:K80"/>
    <mergeCell ref="C74:D74"/>
    <mergeCell ref="E74:F74"/>
    <mergeCell ref="C78:E78"/>
    <mergeCell ref="F78:H78"/>
    <mergeCell ref="L80:N80"/>
    <mergeCell ref="F80:H80"/>
    <mergeCell ref="M51:N51"/>
    <mergeCell ref="I72:J72"/>
    <mergeCell ref="E68:F68"/>
    <mergeCell ref="G68:H68"/>
    <mergeCell ref="I62:J62"/>
    <mergeCell ref="K62:L62"/>
    <mergeCell ref="I64:J64"/>
    <mergeCell ref="K64:L64"/>
    <mergeCell ref="K69:L69"/>
    <mergeCell ref="M52:N52"/>
    <mergeCell ref="K54:L54"/>
    <mergeCell ref="E54:H54"/>
    <mergeCell ref="I56:J56"/>
    <mergeCell ref="C138:E138"/>
    <mergeCell ref="F138:H138"/>
    <mergeCell ref="I138:K138"/>
    <mergeCell ref="L138:N138"/>
    <mergeCell ref="C139:E139"/>
    <mergeCell ref="F139:H139"/>
    <mergeCell ref="I139:K141"/>
    <mergeCell ref="L139:N139"/>
    <mergeCell ref="C140:E140"/>
    <mergeCell ref="F140:H140"/>
    <mergeCell ref="L140:N140"/>
    <mergeCell ref="C141:E141"/>
    <mergeCell ref="F141:H141"/>
    <mergeCell ref="L141:N141"/>
    <mergeCell ref="C143:E143"/>
    <mergeCell ref="F143:H143"/>
    <mergeCell ref="I143:K143"/>
    <mergeCell ref="L143:N143"/>
    <mergeCell ref="C144:E144"/>
    <mergeCell ref="F144:H144"/>
    <mergeCell ref="I144:K144"/>
    <mergeCell ref="L144:N144"/>
    <mergeCell ref="C142:E142"/>
    <mergeCell ref="F142:H142"/>
    <mergeCell ref="I142:K142"/>
    <mergeCell ref="L142:N142"/>
    <mergeCell ref="C147:E147"/>
    <mergeCell ref="F147:H147"/>
    <mergeCell ref="I147:K147"/>
    <mergeCell ref="L147:N147"/>
    <mergeCell ref="C145:E145"/>
    <mergeCell ref="F145:H145"/>
    <mergeCell ref="I145:K145"/>
    <mergeCell ref="L145:N145"/>
    <mergeCell ref="C146:E146"/>
    <mergeCell ref="F146:H146"/>
    <mergeCell ref="I146:K146"/>
    <mergeCell ref="L146:N146"/>
  </mergeCells>
  <phoneticPr fontId="16" type="noConversion"/>
  <printOptions horizontalCentered="1"/>
  <pageMargins left="0.19685039370078741" right="0.19685039370078741" top="0.55118110236220474" bottom="0" header="0" footer="0"/>
  <pageSetup paperSize="9" scale="67" fitToHeight="5" orientation="landscape" blackAndWhite="1" r:id="rId1"/>
  <rowBreaks count="3" manualBreakCount="3">
    <brk id="45" max="13" man="1"/>
    <brk id="75" max="13" man="1"/>
    <brk id="127" max="1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F271"/>
  <sheetViews>
    <sheetView tabSelected="1" view="pageBreakPreview" zoomScale="77" zoomScaleNormal="75" zoomScaleSheetLayoutView="77" workbookViewId="0">
      <selection activeCell="F158" sqref="F158:G158"/>
    </sheetView>
  </sheetViews>
  <sheetFormatPr defaultRowHeight="15" x14ac:dyDescent="0.25"/>
  <cols>
    <col min="1" max="1" width="6.28515625" style="101" customWidth="1"/>
    <col min="2" max="2" width="21.42578125" style="83" customWidth="1"/>
    <col min="3" max="3" width="42.5703125" style="83" customWidth="1"/>
    <col min="4" max="4" width="33.5703125" style="83" customWidth="1"/>
    <col min="5" max="5" width="18.5703125" style="83" customWidth="1"/>
    <col min="6" max="6" width="16.85546875" style="83" customWidth="1"/>
    <col min="7" max="7" width="12.7109375" style="83" customWidth="1"/>
    <col min="8" max="8" width="14.42578125" style="83" customWidth="1"/>
    <col min="9" max="9" width="17" style="83" customWidth="1"/>
    <col min="10" max="10" width="13.42578125" style="83" customWidth="1"/>
    <col min="11" max="11" width="15.28515625" style="83" customWidth="1"/>
    <col min="12" max="12" width="13.42578125" style="83" bestFit="1" customWidth="1"/>
    <col min="13" max="13" width="13.85546875" style="83" customWidth="1"/>
    <col min="14" max="15" width="11.5703125" style="83" customWidth="1"/>
    <col min="16" max="16" width="13" style="83" customWidth="1"/>
    <col min="17" max="22" width="9.140625" style="83"/>
    <col min="23" max="23" width="21.5703125" style="83" customWidth="1"/>
    <col min="24" max="16384" width="9.140625" style="83"/>
  </cols>
  <sheetData>
    <row r="1" spans="1:17" ht="18.75" x14ac:dyDescent="0.3">
      <c r="A1" s="83"/>
      <c r="I1" s="84"/>
      <c r="J1" s="85" t="s">
        <v>0</v>
      </c>
      <c r="K1" s="86"/>
      <c r="L1" s="86"/>
      <c r="M1" s="86"/>
      <c r="N1" s="86"/>
      <c r="O1" s="86"/>
    </row>
    <row r="2" spans="1:17" ht="42" customHeight="1" x14ac:dyDescent="0.3">
      <c r="A2" s="83"/>
      <c r="F2" s="88"/>
      <c r="G2" s="88"/>
      <c r="H2" s="88"/>
      <c r="I2" s="412" t="s">
        <v>270</v>
      </c>
      <c r="J2" s="412"/>
      <c r="K2" s="412"/>
      <c r="L2" s="412"/>
      <c r="M2" s="412"/>
      <c r="N2" s="86"/>
      <c r="O2" s="86"/>
    </row>
    <row r="3" spans="1:17" ht="48.75" customHeight="1" x14ac:dyDescent="0.3">
      <c r="A3" s="83"/>
      <c r="I3" s="412" t="s">
        <v>176</v>
      </c>
      <c r="J3" s="412"/>
      <c r="K3" s="412"/>
      <c r="L3" s="412"/>
      <c r="M3" s="96"/>
      <c r="N3" s="96"/>
      <c r="O3" s="96"/>
      <c r="P3" s="96"/>
      <c r="Q3" s="96"/>
    </row>
    <row r="4" spans="1:17" ht="39" customHeight="1" x14ac:dyDescent="0.3">
      <c r="A4" s="83"/>
      <c r="B4" s="383" t="s">
        <v>51</v>
      </c>
      <c r="C4" s="383"/>
      <c r="D4" s="383"/>
      <c r="E4" s="383"/>
      <c r="F4" s="383"/>
      <c r="G4" s="383"/>
      <c r="H4" s="383"/>
      <c r="I4" s="383"/>
      <c r="J4" s="383"/>
      <c r="K4" s="383"/>
      <c r="L4" s="383"/>
      <c r="M4" s="383"/>
      <c r="N4" s="383"/>
      <c r="O4" s="96"/>
      <c r="P4" s="96"/>
      <c r="Q4" s="96"/>
    </row>
    <row r="5" spans="1:17" ht="26.25" customHeight="1" x14ac:dyDescent="0.3">
      <c r="A5" s="83"/>
      <c r="B5" s="383" t="s">
        <v>271</v>
      </c>
      <c r="C5" s="383"/>
      <c r="D5" s="383"/>
      <c r="E5" s="383"/>
      <c r="F5" s="383"/>
      <c r="G5" s="383"/>
      <c r="H5" s="383"/>
      <c r="I5" s="383"/>
      <c r="J5" s="383"/>
      <c r="K5" s="383"/>
      <c r="L5" s="383"/>
      <c r="M5" s="383"/>
      <c r="N5" s="383"/>
      <c r="O5" s="96"/>
      <c r="P5" s="96"/>
      <c r="Q5" s="96"/>
    </row>
    <row r="6" spans="1:17" ht="22.5" customHeight="1" x14ac:dyDescent="0.3">
      <c r="A6" s="87"/>
    </row>
    <row r="7" spans="1:17" s="85" customFormat="1" ht="18.75" x14ac:dyDescent="0.3">
      <c r="A7" s="164" t="s">
        <v>21</v>
      </c>
      <c r="B7" s="384" t="s">
        <v>285</v>
      </c>
      <c r="C7" s="384"/>
      <c r="D7" s="385" t="s">
        <v>286</v>
      </c>
      <c r="E7" s="385"/>
      <c r="F7" s="385"/>
      <c r="G7" s="385"/>
      <c r="H7" s="385"/>
      <c r="I7" s="385"/>
      <c r="J7" s="385"/>
      <c r="K7" s="385"/>
      <c r="L7" s="386"/>
      <c r="M7" s="386"/>
      <c r="N7" s="387" t="s">
        <v>287</v>
      </c>
      <c r="O7" s="387"/>
    </row>
    <row r="8" spans="1:17" s="85" customFormat="1" ht="18.75" x14ac:dyDescent="0.3">
      <c r="A8" s="165" t="s">
        <v>288</v>
      </c>
      <c r="B8" s="393" t="s">
        <v>289</v>
      </c>
      <c r="C8" s="393"/>
      <c r="D8" s="161"/>
      <c r="E8" s="394" t="s">
        <v>1</v>
      </c>
      <c r="F8" s="394"/>
      <c r="G8" s="394"/>
      <c r="H8" s="394"/>
      <c r="I8" s="394"/>
      <c r="J8" s="161"/>
      <c r="K8" s="160"/>
      <c r="L8" s="392"/>
      <c r="M8" s="392"/>
      <c r="N8" s="392" t="s">
        <v>290</v>
      </c>
      <c r="O8" s="392"/>
    </row>
    <row r="9" spans="1:17" s="85" customFormat="1" ht="26.25" customHeight="1" x14ac:dyDescent="0.3">
      <c r="A9" s="165"/>
      <c r="B9" s="157"/>
      <c r="C9" s="157"/>
      <c r="D9" s="157"/>
      <c r="E9" s="157"/>
      <c r="F9" s="157"/>
      <c r="G9" s="157"/>
      <c r="H9" s="157"/>
      <c r="I9" s="157"/>
      <c r="J9" s="157"/>
      <c r="K9" s="156"/>
      <c r="L9" s="156"/>
      <c r="M9" s="156"/>
      <c r="N9" s="156"/>
      <c r="O9" s="156"/>
    </row>
    <row r="10" spans="1:17" s="85" customFormat="1" ht="18.75" x14ac:dyDescent="0.3">
      <c r="A10" s="164" t="s">
        <v>291</v>
      </c>
      <c r="B10" s="384" t="s">
        <v>292</v>
      </c>
      <c r="C10" s="384"/>
      <c r="D10" s="385" t="s">
        <v>286</v>
      </c>
      <c r="E10" s="385"/>
      <c r="F10" s="385"/>
      <c r="G10" s="385"/>
      <c r="H10" s="385"/>
      <c r="I10" s="385"/>
      <c r="J10" s="385"/>
      <c r="K10" s="385"/>
      <c r="L10" s="386"/>
      <c r="M10" s="386"/>
      <c r="N10" s="387" t="s">
        <v>287</v>
      </c>
      <c r="O10" s="387"/>
      <c r="P10" s="89"/>
    </row>
    <row r="11" spans="1:17" s="85" customFormat="1" ht="18.75" x14ac:dyDescent="0.3">
      <c r="A11" s="165"/>
      <c r="B11" s="393" t="s">
        <v>289</v>
      </c>
      <c r="C11" s="393"/>
      <c r="D11" s="161"/>
      <c r="E11" s="394" t="s">
        <v>303</v>
      </c>
      <c r="F11" s="394"/>
      <c r="G11" s="394"/>
      <c r="H11" s="394"/>
      <c r="I11" s="394"/>
      <c r="J11" s="161"/>
      <c r="K11" s="160"/>
      <c r="L11" s="392"/>
      <c r="M11" s="392"/>
      <c r="N11" s="392" t="s">
        <v>290</v>
      </c>
      <c r="O11" s="392"/>
      <c r="P11" s="89"/>
    </row>
    <row r="12" spans="1:17" s="85" customFormat="1" ht="33" customHeight="1" x14ac:dyDescent="0.3">
      <c r="A12" s="165"/>
      <c r="B12" s="157"/>
      <c r="C12" s="157"/>
      <c r="D12" s="157"/>
      <c r="E12" s="157"/>
      <c r="F12" s="157"/>
      <c r="G12" s="157"/>
      <c r="H12" s="157"/>
      <c r="I12" s="157"/>
      <c r="J12" s="157"/>
      <c r="K12" s="156"/>
      <c r="L12" s="156"/>
      <c r="M12" s="156"/>
      <c r="N12" s="156"/>
      <c r="O12" s="156"/>
      <c r="P12" s="89"/>
    </row>
    <row r="13" spans="1:17" s="85" customFormat="1" ht="18.75" x14ac:dyDescent="0.3">
      <c r="A13" s="164" t="s">
        <v>23</v>
      </c>
      <c r="B13" s="384" t="s">
        <v>137</v>
      </c>
      <c r="C13" s="384"/>
      <c r="D13" s="159">
        <v>3242</v>
      </c>
      <c r="E13" s="388">
        <v>1090</v>
      </c>
      <c r="F13" s="388"/>
      <c r="G13" s="389" t="s">
        <v>293</v>
      </c>
      <c r="H13" s="389"/>
      <c r="I13" s="389"/>
      <c r="J13" s="389"/>
      <c r="K13" s="389"/>
      <c r="L13" s="389"/>
      <c r="M13" s="158"/>
      <c r="N13" s="387" t="s">
        <v>294</v>
      </c>
      <c r="O13" s="387"/>
      <c r="P13" s="89"/>
    </row>
    <row r="14" spans="1:17" s="92" customFormat="1" ht="51" customHeight="1" x14ac:dyDescent="0.2">
      <c r="A14" s="155"/>
      <c r="B14" s="390" t="s">
        <v>289</v>
      </c>
      <c r="C14" s="390"/>
      <c r="D14" s="162" t="s">
        <v>295</v>
      </c>
      <c r="E14" s="390" t="s">
        <v>296</v>
      </c>
      <c r="F14" s="390"/>
      <c r="G14" s="390" t="s">
        <v>297</v>
      </c>
      <c r="H14" s="390"/>
      <c r="I14" s="390"/>
      <c r="J14" s="390"/>
      <c r="K14" s="390"/>
      <c r="L14" s="163"/>
      <c r="M14" s="163"/>
      <c r="N14" s="391" t="s">
        <v>298</v>
      </c>
      <c r="O14" s="391"/>
      <c r="P14" s="91"/>
    </row>
    <row r="15" spans="1:17" s="92" customFormat="1" ht="21.75" customHeight="1" x14ac:dyDescent="0.3">
      <c r="A15" s="157"/>
      <c r="B15" s="157"/>
      <c r="C15" s="157"/>
      <c r="D15" s="157"/>
      <c r="E15" s="157"/>
      <c r="F15" s="157"/>
      <c r="G15" s="157"/>
      <c r="H15" s="157"/>
      <c r="I15" s="157"/>
      <c r="J15" s="157"/>
      <c r="K15" s="156"/>
      <c r="L15" s="156"/>
      <c r="M15" s="156"/>
      <c r="N15" s="156"/>
      <c r="O15" s="156"/>
      <c r="P15" s="93"/>
    </row>
    <row r="16" spans="1:17" s="92" customFormat="1" ht="18.75" customHeight="1" x14ac:dyDescent="0.3">
      <c r="A16" s="90"/>
      <c r="B16" s="94"/>
      <c r="C16" s="413" t="s">
        <v>63</v>
      </c>
      <c r="D16" s="413"/>
      <c r="E16" s="413"/>
      <c r="F16" s="413"/>
      <c r="G16" s="413"/>
      <c r="H16" s="413"/>
      <c r="I16" s="413"/>
      <c r="J16" s="413"/>
      <c r="K16" s="413"/>
      <c r="L16" s="413"/>
      <c r="M16" s="413"/>
      <c r="N16" s="89"/>
      <c r="O16" s="93"/>
      <c r="P16" s="93"/>
    </row>
    <row r="17" spans="1:16" s="92" customFormat="1" ht="21.75" customHeight="1" x14ac:dyDescent="0.3">
      <c r="A17" s="133" t="s">
        <v>177</v>
      </c>
      <c r="B17" s="414" t="s">
        <v>178</v>
      </c>
      <c r="C17" s="414"/>
      <c r="D17" s="414"/>
      <c r="E17" s="414"/>
      <c r="F17" s="93"/>
      <c r="G17" s="93"/>
      <c r="H17" s="93"/>
      <c r="I17" s="93"/>
      <c r="J17" s="93"/>
      <c r="K17" s="93"/>
      <c r="L17" s="93"/>
      <c r="M17" s="93"/>
      <c r="N17" s="89"/>
      <c r="O17" s="93"/>
      <c r="P17" s="93"/>
    </row>
    <row r="18" spans="1:16" s="92" customFormat="1" ht="21.75" customHeight="1" x14ac:dyDescent="0.3">
      <c r="A18" s="90"/>
      <c r="B18" s="94"/>
      <c r="C18" s="93"/>
      <c r="D18" s="93"/>
      <c r="E18" s="93"/>
      <c r="F18" s="93"/>
      <c r="G18" s="93"/>
      <c r="H18" s="93"/>
      <c r="I18" s="93"/>
      <c r="J18" s="93"/>
      <c r="K18" s="93"/>
      <c r="L18" s="93"/>
      <c r="M18" s="93"/>
      <c r="N18" s="89"/>
      <c r="O18" s="93"/>
      <c r="P18" s="93"/>
    </row>
    <row r="19" spans="1:16" s="92" customFormat="1" ht="21.75" customHeight="1" x14ac:dyDescent="0.3">
      <c r="A19" s="90"/>
      <c r="B19" s="103" t="s">
        <v>3</v>
      </c>
      <c r="C19" s="415" t="s">
        <v>179</v>
      </c>
      <c r="D19" s="415"/>
      <c r="E19" s="415"/>
      <c r="F19" s="415"/>
      <c r="G19" s="415"/>
      <c r="H19" s="415"/>
      <c r="I19" s="415"/>
      <c r="J19" s="105"/>
      <c r="K19" s="105"/>
      <c r="L19" s="105"/>
      <c r="M19" s="105"/>
      <c r="N19" s="105"/>
      <c r="O19" s="93"/>
      <c r="P19" s="93"/>
    </row>
    <row r="20" spans="1:16" s="92" customFormat="1" ht="21.75" customHeight="1" x14ac:dyDescent="0.3">
      <c r="A20" s="90"/>
      <c r="B20" s="107" t="s">
        <v>180</v>
      </c>
      <c r="C20" s="422" t="s">
        <v>181</v>
      </c>
      <c r="D20" s="422"/>
      <c r="E20" s="422"/>
      <c r="F20" s="422"/>
      <c r="G20" s="422"/>
      <c r="H20" s="422"/>
      <c r="I20" s="422"/>
      <c r="J20" s="106"/>
      <c r="K20" s="106"/>
      <c r="L20" s="106"/>
      <c r="M20" s="106"/>
      <c r="N20" s="106"/>
      <c r="O20" s="93"/>
      <c r="P20" s="93"/>
    </row>
    <row r="21" spans="1:16" s="92" customFormat="1" ht="10.5" customHeight="1" x14ac:dyDescent="0.3">
      <c r="A21" s="90"/>
      <c r="B21" s="94"/>
      <c r="C21" s="93"/>
      <c r="D21" s="93"/>
      <c r="E21" s="93"/>
      <c r="F21" s="93"/>
      <c r="G21" s="93"/>
      <c r="H21" s="93"/>
      <c r="I21" s="93"/>
      <c r="J21" s="93"/>
      <c r="K21" s="93"/>
      <c r="L21" s="93"/>
      <c r="M21" s="93"/>
      <c r="N21" s="89"/>
      <c r="O21" s="93"/>
      <c r="P21" s="93"/>
    </row>
    <row r="22" spans="1:16" s="92" customFormat="1" ht="21.75" customHeight="1" x14ac:dyDescent="0.3">
      <c r="A22" s="133" t="s">
        <v>182</v>
      </c>
      <c r="B22" s="414" t="s">
        <v>183</v>
      </c>
      <c r="C22" s="414"/>
      <c r="D22" s="93"/>
      <c r="E22" s="93"/>
      <c r="F22" s="93"/>
      <c r="G22" s="93"/>
      <c r="H22" s="93"/>
      <c r="I22" s="93"/>
      <c r="J22" s="93"/>
      <c r="K22" s="93"/>
      <c r="L22" s="93"/>
      <c r="M22" s="93"/>
      <c r="N22" s="89"/>
      <c r="O22" s="93"/>
      <c r="P22" s="93"/>
    </row>
    <row r="23" spans="1:16" s="92" customFormat="1" ht="21.75" customHeight="1" x14ac:dyDescent="0.3">
      <c r="A23" s="90"/>
      <c r="B23" s="94" t="s">
        <v>272</v>
      </c>
      <c r="C23" s="93"/>
      <c r="D23" s="93"/>
      <c r="E23" s="93"/>
      <c r="F23" s="93"/>
      <c r="G23" s="93"/>
      <c r="H23" s="93"/>
      <c r="I23" s="93"/>
      <c r="J23" s="93"/>
      <c r="K23" s="93"/>
      <c r="L23" s="93"/>
      <c r="M23" s="93"/>
      <c r="N23" s="89"/>
      <c r="O23" s="93"/>
      <c r="P23" s="93"/>
    </row>
    <row r="24" spans="1:16" s="92" customFormat="1" ht="16.5" customHeight="1" x14ac:dyDescent="0.3">
      <c r="A24" s="90"/>
      <c r="B24" s="94"/>
      <c r="C24" s="93"/>
      <c r="D24" s="93"/>
      <c r="E24" s="93"/>
      <c r="F24" s="93"/>
      <c r="G24" s="93"/>
      <c r="H24" s="93"/>
      <c r="I24" s="93"/>
      <c r="J24" s="93"/>
      <c r="K24" s="93"/>
      <c r="L24" s="93"/>
      <c r="M24" s="93"/>
      <c r="N24" s="89"/>
      <c r="O24" s="93"/>
      <c r="P24" s="93"/>
    </row>
    <row r="25" spans="1:16" s="92" customFormat="1" ht="26.25" customHeight="1" x14ac:dyDescent="0.3">
      <c r="A25" s="133" t="s">
        <v>184</v>
      </c>
      <c r="B25" s="134" t="s">
        <v>192</v>
      </c>
      <c r="C25" s="135"/>
      <c r="D25" s="93"/>
      <c r="E25" s="93"/>
      <c r="F25" s="93"/>
      <c r="G25" s="93"/>
      <c r="H25" s="93"/>
      <c r="I25" s="93"/>
      <c r="J25" s="93"/>
      <c r="K25" s="93"/>
      <c r="L25" s="93"/>
      <c r="M25" s="93"/>
      <c r="N25" s="89"/>
      <c r="O25" s="93"/>
      <c r="P25" s="93"/>
    </row>
    <row r="26" spans="1:16" s="92" customFormat="1" ht="23.25" customHeight="1" x14ac:dyDescent="0.3">
      <c r="A26" s="90"/>
      <c r="B26" s="103" t="s">
        <v>3</v>
      </c>
      <c r="C26" s="484" t="s">
        <v>185</v>
      </c>
      <c r="D26" s="485"/>
      <c r="E26" s="485"/>
      <c r="F26" s="485"/>
      <c r="G26" s="485"/>
      <c r="H26" s="485"/>
      <c r="I26" s="485"/>
      <c r="J26" s="485"/>
      <c r="K26" s="485"/>
      <c r="L26" s="486"/>
      <c r="M26" s="132"/>
      <c r="N26" s="132"/>
      <c r="O26" s="93"/>
      <c r="P26" s="93"/>
    </row>
    <row r="27" spans="1:16" s="92" customFormat="1" ht="21.75" customHeight="1" x14ac:dyDescent="0.3">
      <c r="A27" s="90"/>
      <c r="B27" s="103" t="s">
        <v>180</v>
      </c>
      <c r="C27" s="418" t="s">
        <v>147</v>
      </c>
      <c r="D27" s="420"/>
      <c r="E27" s="420"/>
      <c r="F27" s="420"/>
      <c r="G27" s="420"/>
      <c r="H27" s="420"/>
      <c r="I27" s="420"/>
      <c r="J27" s="420"/>
      <c r="K27" s="420"/>
      <c r="L27" s="419"/>
      <c r="M27" s="116"/>
      <c r="N27" s="116"/>
      <c r="O27" s="93"/>
      <c r="P27" s="93"/>
    </row>
    <row r="28" spans="1:16" s="92" customFormat="1" ht="57.75" customHeight="1" x14ac:dyDescent="0.3">
      <c r="A28" s="90"/>
      <c r="B28" s="103" t="s">
        <v>22</v>
      </c>
      <c r="C28" s="418" t="s">
        <v>186</v>
      </c>
      <c r="D28" s="420"/>
      <c r="E28" s="420"/>
      <c r="F28" s="420"/>
      <c r="G28" s="420"/>
      <c r="H28" s="420"/>
      <c r="I28" s="420"/>
      <c r="J28" s="420"/>
      <c r="K28" s="420"/>
      <c r="L28" s="419"/>
      <c r="M28" s="116"/>
      <c r="N28" s="116"/>
      <c r="O28" s="93"/>
      <c r="P28" s="93"/>
    </row>
    <row r="29" spans="1:16" s="92" customFormat="1" ht="39" customHeight="1" x14ac:dyDescent="0.3">
      <c r="A29" s="90"/>
      <c r="B29" s="103" t="s">
        <v>23</v>
      </c>
      <c r="C29" s="418" t="s">
        <v>187</v>
      </c>
      <c r="D29" s="420"/>
      <c r="E29" s="420"/>
      <c r="F29" s="420"/>
      <c r="G29" s="420"/>
      <c r="H29" s="420"/>
      <c r="I29" s="420"/>
      <c r="J29" s="420"/>
      <c r="K29" s="420"/>
      <c r="L29" s="419"/>
      <c r="M29" s="116"/>
      <c r="N29" s="116"/>
      <c r="O29" s="93"/>
      <c r="P29" s="93"/>
    </row>
    <row r="30" spans="1:16" s="92" customFormat="1" ht="37.5" customHeight="1" x14ac:dyDescent="0.3">
      <c r="A30" s="90"/>
      <c r="B30" s="103" t="s">
        <v>177</v>
      </c>
      <c r="C30" s="418" t="s">
        <v>191</v>
      </c>
      <c r="D30" s="420"/>
      <c r="E30" s="420"/>
      <c r="F30" s="420"/>
      <c r="G30" s="420"/>
      <c r="H30" s="420"/>
      <c r="I30" s="420"/>
      <c r="J30" s="420"/>
      <c r="K30" s="420"/>
      <c r="L30" s="419"/>
      <c r="M30" s="116"/>
      <c r="N30" s="116"/>
      <c r="O30" s="93"/>
      <c r="P30" s="93"/>
    </row>
    <row r="31" spans="1:16" s="92" customFormat="1" ht="27.75" customHeight="1" x14ac:dyDescent="0.3">
      <c r="A31" s="90"/>
      <c r="B31" s="103" t="s">
        <v>182</v>
      </c>
      <c r="C31" s="418" t="s">
        <v>168</v>
      </c>
      <c r="D31" s="420"/>
      <c r="E31" s="420"/>
      <c r="F31" s="420"/>
      <c r="G31" s="420"/>
      <c r="H31" s="420"/>
      <c r="I31" s="420"/>
      <c r="J31" s="420"/>
      <c r="K31" s="420"/>
      <c r="L31" s="419"/>
      <c r="M31" s="116"/>
      <c r="N31" s="116"/>
      <c r="O31" s="93"/>
      <c r="P31" s="93"/>
    </row>
    <row r="32" spans="1:16" s="92" customFormat="1" ht="28.5" customHeight="1" x14ac:dyDescent="0.3">
      <c r="A32" s="90"/>
      <c r="B32" s="103" t="s">
        <v>184</v>
      </c>
      <c r="C32" s="418" t="s">
        <v>159</v>
      </c>
      <c r="D32" s="420"/>
      <c r="E32" s="420"/>
      <c r="F32" s="420"/>
      <c r="G32" s="420"/>
      <c r="H32" s="420"/>
      <c r="I32" s="420"/>
      <c r="J32" s="420"/>
      <c r="K32" s="420"/>
      <c r="L32" s="419"/>
      <c r="M32" s="116"/>
      <c r="N32" s="116"/>
      <c r="O32" s="93"/>
      <c r="P32" s="93"/>
    </row>
    <row r="33" spans="1:16" s="92" customFormat="1" ht="27.75" customHeight="1" x14ac:dyDescent="0.3">
      <c r="A33" s="90"/>
      <c r="B33" s="103" t="s">
        <v>188</v>
      </c>
      <c r="C33" s="418" t="s">
        <v>189</v>
      </c>
      <c r="D33" s="420"/>
      <c r="E33" s="420"/>
      <c r="F33" s="420"/>
      <c r="G33" s="420"/>
      <c r="H33" s="420"/>
      <c r="I33" s="420"/>
      <c r="J33" s="420"/>
      <c r="K33" s="420"/>
      <c r="L33" s="419"/>
      <c r="M33" s="116"/>
      <c r="N33" s="116"/>
      <c r="O33" s="93"/>
      <c r="P33" s="93"/>
    </row>
    <row r="34" spans="1:16" s="92" customFormat="1" ht="25.5" customHeight="1" x14ac:dyDescent="0.3">
      <c r="A34" s="90"/>
      <c r="B34" s="103" t="s">
        <v>190</v>
      </c>
      <c r="C34" s="418" t="s">
        <v>172</v>
      </c>
      <c r="D34" s="420"/>
      <c r="E34" s="420"/>
      <c r="F34" s="420"/>
      <c r="G34" s="420"/>
      <c r="H34" s="420"/>
      <c r="I34" s="420"/>
      <c r="J34" s="420"/>
      <c r="K34" s="420"/>
      <c r="L34" s="419"/>
      <c r="M34" s="116"/>
      <c r="N34" s="116"/>
      <c r="O34" s="93"/>
      <c r="P34" s="93"/>
    </row>
    <row r="35" spans="1:16" s="92" customFormat="1" ht="27" customHeight="1" x14ac:dyDescent="0.3">
      <c r="A35" s="90"/>
      <c r="B35" s="103" t="s">
        <v>34</v>
      </c>
      <c r="C35" s="418" t="s">
        <v>273</v>
      </c>
      <c r="D35" s="420"/>
      <c r="E35" s="420"/>
      <c r="F35" s="420"/>
      <c r="G35" s="420"/>
      <c r="H35" s="420"/>
      <c r="I35" s="420"/>
      <c r="J35" s="420"/>
      <c r="K35" s="420"/>
      <c r="L35" s="419"/>
      <c r="M35" s="116"/>
      <c r="N35" s="116"/>
      <c r="O35" s="93"/>
      <c r="P35" s="93"/>
    </row>
    <row r="36" spans="1:16" s="92" customFormat="1" ht="30.75" customHeight="1" x14ac:dyDescent="0.3">
      <c r="A36" s="90"/>
      <c r="B36" s="94"/>
      <c r="C36" s="93"/>
      <c r="D36" s="93"/>
      <c r="E36" s="93"/>
      <c r="F36" s="93"/>
      <c r="G36" s="93"/>
      <c r="H36" s="93"/>
      <c r="I36" s="93"/>
      <c r="J36" s="93"/>
      <c r="K36" s="93"/>
      <c r="L36" s="93"/>
      <c r="M36" s="93"/>
      <c r="N36" s="89"/>
      <c r="O36" s="93"/>
      <c r="P36" s="93"/>
    </row>
    <row r="37" spans="1:16" s="92" customFormat="1" ht="21.75" customHeight="1" x14ac:dyDescent="0.3">
      <c r="A37" s="133" t="s">
        <v>188</v>
      </c>
      <c r="B37" s="134" t="s">
        <v>194</v>
      </c>
      <c r="C37" s="135"/>
      <c r="D37" s="135"/>
      <c r="E37" s="135"/>
      <c r="F37" s="135"/>
      <c r="G37" s="93"/>
      <c r="H37" s="93"/>
      <c r="I37" s="93"/>
      <c r="J37" s="93"/>
      <c r="K37" s="93"/>
      <c r="L37" s="93"/>
      <c r="M37" s="93"/>
      <c r="N37" s="89"/>
      <c r="O37" s="93"/>
      <c r="P37" s="93"/>
    </row>
    <row r="38" spans="1:16" s="92" customFormat="1" ht="21.75" customHeight="1" x14ac:dyDescent="0.3">
      <c r="A38" s="90"/>
      <c r="B38" s="94"/>
      <c r="C38" s="93"/>
      <c r="D38" s="93"/>
      <c r="E38" s="93"/>
      <c r="F38" s="93"/>
      <c r="G38" s="93"/>
      <c r="H38" s="93"/>
      <c r="I38" s="93"/>
      <c r="J38" s="93"/>
      <c r="K38" s="93"/>
      <c r="L38" s="421" t="s">
        <v>193</v>
      </c>
      <c r="M38" s="421"/>
      <c r="N38" s="89"/>
      <c r="O38" s="93"/>
      <c r="P38" s="93"/>
    </row>
    <row r="39" spans="1:16" s="92" customFormat="1" ht="21.75" customHeight="1" x14ac:dyDescent="0.3">
      <c r="A39" s="90"/>
      <c r="B39" s="110" t="s">
        <v>3</v>
      </c>
      <c r="C39" s="416" t="s">
        <v>202</v>
      </c>
      <c r="D39" s="417"/>
      <c r="E39" s="404" t="s">
        <v>196</v>
      </c>
      <c r="F39" s="403"/>
      <c r="G39" s="403"/>
      <c r="H39" s="403" t="s">
        <v>197</v>
      </c>
      <c r="I39" s="403"/>
      <c r="J39" s="403"/>
      <c r="K39" s="403" t="s">
        <v>52</v>
      </c>
      <c r="L39" s="403"/>
      <c r="M39" s="403"/>
      <c r="N39" s="89"/>
      <c r="O39" s="93"/>
      <c r="P39" s="93"/>
    </row>
    <row r="40" spans="1:16" s="92" customFormat="1" ht="45.75" customHeight="1" x14ac:dyDescent="0.3">
      <c r="A40" s="90"/>
      <c r="B40" s="109"/>
      <c r="C40" s="93"/>
      <c r="D40" s="111"/>
      <c r="E40" s="102" t="s">
        <v>15</v>
      </c>
      <c r="F40" s="95" t="s">
        <v>16</v>
      </c>
      <c r="G40" s="95" t="s">
        <v>195</v>
      </c>
      <c r="H40" s="95" t="s">
        <v>15</v>
      </c>
      <c r="I40" s="95" t="s">
        <v>16</v>
      </c>
      <c r="J40" s="95" t="s">
        <v>195</v>
      </c>
      <c r="K40" s="95" t="s">
        <v>15</v>
      </c>
      <c r="L40" s="95" t="s">
        <v>16</v>
      </c>
      <c r="M40" s="95" t="s">
        <v>195</v>
      </c>
      <c r="N40" s="89"/>
      <c r="O40" s="93"/>
      <c r="P40" s="93"/>
    </row>
    <row r="41" spans="1:16" s="92" customFormat="1" ht="21.75" customHeight="1" x14ac:dyDescent="0.3">
      <c r="A41" s="90"/>
      <c r="B41" s="112">
        <v>1</v>
      </c>
      <c r="C41" s="112">
        <v>2</v>
      </c>
      <c r="D41" s="113"/>
      <c r="E41" s="113">
        <v>3</v>
      </c>
      <c r="F41" s="114">
        <v>4</v>
      </c>
      <c r="G41" s="114">
        <v>5</v>
      </c>
      <c r="H41" s="114">
        <v>6</v>
      </c>
      <c r="I41" s="114">
        <v>7</v>
      </c>
      <c r="J41" s="114">
        <v>8</v>
      </c>
      <c r="K41" s="114">
        <v>9</v>
      </c>
      <c r="L41" s="114">
        <v>10</v>
      </c>
      <c r="M41" s="114">
        <v>11</v>
      </c>
      <c r="N41" s="89"/>
      <c r="O41" s="93"/>
      <c r="P41" s="93"/>
    </row>
    <row r="42" spans="1:16" s="92" customFormat="1" ht="27.75" customHeight="1" x14ac:dyDescent="0.3">
      <c r="A42" s="90"/>
      <c r="B42" s="114">
        <v>1</v>
      </c>
      <c r="C42" s="418" t="s">
        <v>147</v>
      </c>
      <c r="D42" s="419"/>
      <c r="E42" s="115">
        <v>62640</v>
      </c>
      <c r="F42" s="115">
        <v>0</v>
      </c>
      <c r="G42" s="115">
        <f>E42+F42</f>
        <v>62640</v>
      </c>
      <c r="H42" s="115">
        <v>61992</v>
      </c>
      <c r="I42" s="115">
        <v>0</v>
      </c>
      <c r="J42" s="115">
        <f>H42+I42</f>
        <v>61992</v>
      </c>
      <c r="K42" s="115">
        <f>H42-E42</f>
        <v>-648</v>
      </c>
      <c r="L42" s="115">
        <v>0</v>
      </c>
      <c r="M42" s="115">
        <f>J42-G42</f>
        <v>-648</v>
      </c>
      <c r="N42" s="116"/>
      <c r="O42" s="93"/>
      <c r="P42" s="93"/>
    </row>
    <row r="43" spans="1:16" s="92" customFormat="1" ht="89.25" customHeight="1" x14ac:dyDescent="0.3">
      <c r="A43" s="90"/>
      <c r="B43" s="114">
        <v>2</v>
      </c>
      <c r="C43" s="418" t="s">
        <v>186</v>
      </c>
      <c r="D43" s="419"/>
      <c r="E43" s="115">
        <v>14640</v>
      </c>
      <c r="F43" s="115">
        <v>0</v>
      </c>
      <c r="G43" s="115">
        <f t="shared" ref="G43:G50" si="0">E43+F43</f>
        <v>14640</v>
      </c>
      <c r="H43" s="115">
        <v>14640</v>
      </c>
      <c r="I43" s="115">
        <v>0</v>
      </c>
      <c r="J43" s="115">
        <f t="shared" ref="J43:J50" si="1">H43+I43</f>
        <v>14640</v>
      </c>
      <c r="K43" s="115">
        <f t="shared" ref="K43:K50" si="2">H43-E43</f>
        <v>0</v>
      </c>
      <c r="L43" s="115">
        <v>0</v>
      </c>
      <c r="M43" s="115">
        <f t="shared" ref="M43:M50" si="3">J43-G43</f>
        <v>0</v>
      </c>
      <c r="N43" s="116"/>
      <c r="O43" s="93"/>
      <c r="P43" s="93"/>
    </row>
    <row r="44" spans="1:16" s="92" customFormat="1" ht="62.25" customHeight="1" x14ac:dyDescent="0.3">
      <c r="A44" s="90"/>
      <c r="B44" s="114">
        <v>3</v>
      </c>
      <c r="C44" s="418" t="s">
        <v>187</v>
      </c>
      <c r="D44" s="419"/>
      <c r="E44" s="115">
        <v>2750</v>
      </c>
      <c r="F44" s="115">
        <v>0</v>
      </c>
      <c r="G44" s="115">
        <f t="shared" si="0"/>
        <v>2750</v>
      </c>
      <c r="H44" s="115">
        <v>1373</v>
      </c>
      <c r="I44" s="115">
        <v>0</v>
      </c>
      <c r="J44" s="115">
        <f t="shared" si="1"/>
        <v>1373</v>
      </c>
      <c r="K44" s="115">
        <f t="shared" si="2"/>
        <v>-1377</v>
      </c>
      <c r="L44" s="115">
        <v>0</v>
      </c>
      <c r="M44" s="115">
        <f t="shared" si="3"/>
        <v>-1377</v>
      </c>
      <c r="N44" s="116"/>
      <c r="O44" s="93"/>
      <c r="P44" s="93"/>
    </row>
    <row r="45" spans="1:16" s="92" customFormat="1" ht="45" customHeight="1" x14ac:dyDescent="0.3">
      <c r="A45" s="90"/>
      <c r="B45" s="114">
        <v>4</v>
      </c>
      <c r="C45" s="418" t="s">
        <v>191</v>
      </c>
      <c r="D45" s="419"/>
      <c r="E45" s="115">
        <v>4727</v>
      </c>
      <c r="F45" s="115">
        <v>0</v>
      </c>
      <c r="G45" s="115">
        <f t="shared" si="0"/>
        <v>4727</v>
      </c>
      <c r="H45" s="115">
        <v>4727</v>
      </c>
      <c r="I45" s="115">
        <v>0</v>
      </c>
      <c r="J45" s="115">
        <f t="shared" si="1"/>
        <v>4727</v>
      </c>
      <c r="K45" s="115">
        <f t="shared" si="2"/>
        <v>0</v>
      </c>
      <c r="L45" s="115">
        <v>0</v>
      </c>
      <c r="M45" s="115">
        <f t="shared" si="3"/>
        <v>0</v>
      </c>
      <c r="N45" s="116"/>
      <c r="O45" s="93"/>
      <c r="P45" s="93"/>
    </row>
    <row r="46" spans="1:16" s="92" customFormat="1" ht="31.5" customHeight="1" x14ac:dyDescent="0.3">
      <c r="A46" s="90"/>
      <c r="B46" s="114">
        <v>5</v>
      </c>
      <c r="C46" s="418" t="s">
        <v>168</v>
      </c>
      <c r="D46" s="419"/>
      <c r="E46" s="115">
        <v>9799</v>
      </c>
      <c r="F46" s="115">
        <v>0</v>
      </c>
      <c r="G46" s="115">
        <f t="shared" si="0"/>
        <v>9799</v>
      </c>
      <c r="H46" s="115">
        <v>8150</v>
      </c>
      <c r="I46" s="115">
        <v>0</v>
      </c>
      <c r="J46" s="115">
        <f t="shared" si="1"/>
        <v>8150</v>
      </c>
      <c r="K46" s="115">
        <f t="shared" si="2"/>
        <v>-1649</v>
      </c>
      <c r="L46" s="115">
        <v>0</v>
      </c>
      <c r="M46" s="115">
        <f t="shared" si="3"/>
        <v>-1649</v>
      </c>
      <c r="N46" s="116"/>
      <c r="O46" s="93"/>
      <c r="P46" s="93"/>
    </row>
    <row r="47" spans="1:16" s="92" customFormat="1" ht="54" customHeight="1" x14ac:dyDescent="0.3">
      <c r="A47" s="90"/>
      <c r="B47" s="114">
        <v>6</v>
      </c>
      <c r="C47" s="418" t="s">
        <v>159</v>
      </c>
      <c r="D47" s="419"/>
      <c r="E47" s="115">
        <v>518128</v>
      </c>
      <c r="F47" s="115">
        <v>0</v>
      </c>
      <c r="G47" s="115">
        <f t="shared" si="0"/>
        <v>518128</v>
      </c>
      <c r="H47" s="115">
        <v>518000</v>
      </c>
      <c r="I47" s="115">
        <v>0</v>
      </c>
      <c r="J47" s="115">
        <f t="shared" si="1"/>
        <v>518000</v>
      </c>
      <c r="K47" s="115">
        <f t="shared" si="2"/>
        <v>-128</v>
      </c>
      <c r="L47" s="115">
        <v>0</v>
      </c>
      <c r="M47" s="115">
        <f t="shared" si="3"/>
        <v>-128</v>
      </c>
      <c r="N47" s="116"/>
      <c r="O47" s="93"/>
      <c r="P47" s="93"/>
    </row>
    <row r="48" spans="1:16" s="92" customFormat="1" ht="48.75" customHeight="1" x14ac:dyDescent="0.3">
      <c r="A48" s="90"/>
      <c r="B48" s="114">
        <v>7</v>
      </c>
      <c r="C48" s="418" t="s">
        <v>189</v>
      </c>
      <c r="D48" s="419"/>
      <c r="E48" s="115">
        <v>2376</v>
      </c>
      <c r="F48" s="115">
        <v>0</v>
      </c>
      <c r="G48" s="115">
        <f t="shared" si="0"/>
        <v>2376</v>
      </c>
      <c r="H48" s="115">
        <v>2160</v>
      </c>
      <c r="I48" s="115">
        <v>0</v>
      </c>
      <c r="J48" s="115">
        <f t="shared" si="1"/>
        <v>2160</v>
      </c>
      <c r="K48" s="115">
        <f t="shared" si="2"/>
        <v>-216</v>
      </c>
      <c r="L48" s="115">
        <v>0</v>
      </c>
      <c r="M48" s="115">
        <f t="shared" si="3"/>
        <v>-216</v>
      </c>
      <c r="N48" s="116"/>
      <c r="O48" s="93"/>
      <c r="P48" s="93"/>
    </row>
    <row r="49" spans="1:16" s="92" customFormat="1" ht="28.5" customHeight="1" x14ac:dyDescent="0.3">
      <c r="A49" s="90"/>
      <c r="B49" s="114">
        <v>8</v>
      </c>
      <c r="C49" s="418" t="s">
        <v>172</v>
      </c>
      <c r="D49" s="419"/>
      <c r="E49" s="115">
        <v>114</v>
      </c>
      <c r="F49" s="115">
        <v>0</v>
      </c>
      <c r="G49" s="115">
        <f t="shared" si="0"/>
        <v>114</v>
      </c>
      <c r="H49" s="115">
        <v>1</v>
      </c>
      <c r="I49" s="115">
        <v>0</v>
      </c>
      <c r="J49" s="115">
        <f t="shared" si="1"/>
        <v>1</v>
      </c>
      <c r="K49" s="115">
        <f t="shared" si="2"/>
        <v>-113</v>
      </c>
      <c r="L49" s="115">
        <v>0</v>
      </c>
      <c r="M49" s="115">
        <f t="shared" si="3"/>
        <v>-113</v>
      </c>
      <c r="N49" s="116"/>
      <c r="O49" s="93"/>
      <c r="P49" s="93"/>
    </row>
    <row r="50" spans="1:16" s="92" customFormat="1" ht="45.75" customHeight="1" x14ac:dyDescent="0.3">
      <c r="A50" s="90"/>
      <c r="B50" s="114">
        <v>9</v>
      </c>
      <c r="C50" s="418" t="s">
        <v>273</v>
      </c>
      <c r="D50" s="419"/>
      <c r="E50" s="115">
        <v>3872</v>
      </c>
      <c r="F50" s="115">
        <v>0</v>
      </c>
      <c r="G50" s="115">
        <f t="shared" si="0"/>
        <v>3872</v>
      </c>
      <c r="H50" s="115">
        <v>3872</v>
      </c>
      <c r="I50" s="115">
        <v>0</v>
      </c>
      <c r="J50" s="115">
        <f t="shared" si="1"/>
        <v>3872</v>
      </c>
      <c r="K50" s="115">
        <f t="shared" si="2"/>
        <v>0</v>
      </c>
      <c r="L50" s="115">
        <v>0</v>
      </c>
      <c r="M50" s="115">
        <f t="shared" si="3"/>
        <v>0</v>
      </c>
      <c r="N50" s="116"/>
      <c r="O50" s="93"/>
      <c r="P50" s="93"/>
    </row>
    <row r="51" spans="1:16" s="92" customFormat="1" ht="21.75" customHeight="1" x14ac:dyDescent="0.3">
      <c r="A51" s="90"/>
      <c r="B51" s="108"/>
      <c r="C51" s="118" t="s">
        <v>62</v>
      </c>
      <c r="D51" s="118"/>
      <c r="E51" s="117">
        <f>SUM(E42:E50)</f>
        <v>619046</v>
      </c>
      <c r="F51" s="117">
        <f t="shared" ref="F51:M51" si="4">SUM(F42:F50)</f>
        <v>0</v>
      </c>
      <c r="G51" s="117">
        <f t="shared" si="4"/>
        <v>619046</v>
      </c>
      <c r="H51" s="117">
        <f t="shared" si="4"/>
        <v>614915</v>
      </c>
      <c r="I51" s="117">
        <f t="shared" si="4"/>
        <v>0</v>
      </c>
      <c r="J51" s="117">
        <f t="shared" si="4"/>
        <v>614915</v>
      </c>
      <c r="K51" s="117">
        <f t="shared" si="4"/>
        <v>-4131</v>
      </c>
      <c r="L51" s="117">
        <f t="shared" si="4"/>
        <v>0</v>
      </c>
      <c r="M51" s="117">
        <f t="shared" si="4"/>
        <v>-4131</v>
      </c>
      <c r="N51" s="89"/>
      <c r="O51" s="93"/>
      <c r="P51" s="93"/>
    </row>
    <row r="52" spans="1:16" s="92" customFormat="1" ht="42" customHeight="1" x14ac:dyDescent="0.3">
      <c r="A52" s="90"/>
      <c r="B52" s="411" t="s">
        <v>198</v>
      </c>
      <c r="C52" s="411"/>
      <c r="D52" s="411"/>
      <c r="E52" s="411"/>
      <c r="F52" s="411"/>
      <c r="G52" s="411"/>
      <c r="H52" s="411"/>
      <c r="I52" s="411"/>
      <c r="J52" s="411"/>
      <c r="K52" s="411"/>
      <c r="L52" s="411"/>
      <c r="M52" s="147"/>
      <c r="N52" s="89"/>
      <c r="O52" s="93"/>
      <c r="P52" s="93"/>
    </row>
    <row r="53" spans="1:16" s="92" customFormat="1" ht="42" customHeight="1" x14ac:dyDescent="0.3">
      <c r="A53" s="90"/>
      <c r="B53" s="396" t="s">
        <v>283</v>
      </c>
      <c r="C53" s="396"/>
      <c r="D53" s="396"/>
      <c r="E53" s="396"/>
      <c r="F53" s="396"/>
      <c r="G53" s="396"/>
      <c r="H53" s="396"/>
      <c r="I53" s="396"/>
      <c r="J53" s="396"/>
      <c r="K53" s="396"/>
      <c r="L53" s="396"/>
      <c r="M53" s="146"/>
      <c r="N53" s="146"/>
      <c r="O53" s="93"/>
      <c r="P53" s="93"/>
    </row>
    <row r="54" spans="1:16" s="92" customFormat="1" ht="8.25" customHeight="1" x14ac:dyDescent="0.3">
      <c r="A54" s="90"/>
      <c r="B54" s="397"/>
      <c r="C54" s="397"/>
      <c r="D54" s="397"/>
      <c r="E54" s="397"/>
      <c r="F54" s="397"/>
      <c r="G54" s="397"/>
      <c r="H54" s="397"/>
      <c r="I54" s="397"/>
      <c r="J54" s="397"/>
      <c r="K54" s="397"/>
      <c r="L54" s="397"/>
      <c r="M54" s="397"/>
      <c r="N54" s="96"/>
      <c r="O54" s="96"/>
      <c r="P54" s="93"/>
    </row>
    <row r="55" spans="1:16" s="92" customFormat="1" ht="32.25" customHeight="1" x14ac:dyDescent="0.3">
      <c r="A55" s="133" t="s">
        <v>190</v>
      </c>
      <c r="B55" s="134" t="s">
        <v>199</v>
      </c>
      <c r="C55" s="135"/>
      <c r="D55" s="135"/>
      <c r="E55" s="135"/>
      <c r="F55" s="135"/>
      <c r="G55" s="135"/>
      <c r="H55" s="93"/>
      <c r="I55" s="93"/>
      <c r="J55" s="93"/>
      <c r="K55" s="93"/>
      <c r="L55" s="421" t="s">
        <v>193</v>
      </c>
      <c r="M55" s="421"/>
      <c r="N55" s="89"/>
      <c r="O55" s="93"/>
      <c r="P55" s="93"/>
    </row>
    <row r="56" spans="1:16" s="92" customFormat="1" ht="34.5" customHeight="1" x14ac:dyDescent="0.3">
      <c r="A56" s="90"/>
      <c r="B56" s="110" t="s">
        <v>3</v>
      </c>
      <c r="C56" s="398" t="s">
        <v>200</v>
      </c>
      <c r="D56" s="399"/>
      <c r="E56" s="404" t="s">
        <v>196</v>
      </c>
      <c r="F56" s="403"/>
      <c r="G56" s="403"/>
      <c r="H56" s="403" t="s">
        <v>197</v>
      </c>
      <c r="I56" s="403"/>
      <c r="J56" s="403"/>
      <c r="K56" s="403" t="s">
        <v>52</v>
      </c>
      <c r="L56" s="403"/>
      <c r="M56" s="403"/>
      <c r="N56" s="89"/>
      <c r="O56" s="93"/>
      <c r="P56" s="93"/>
    </row>
    <row r="57" spans="1:16" s="92" customFormat="1" ht="46.5" customHeight="1" x14ac:dyDescent="0.3">
      <c r="A57" s="90"/>
      <c r="B57" s="109"/>
      <c r="C57" s="400"/>
      <c r="D57" s="401"/>
      <c r="E57" s="102" t="s">
        <v>15</v>
      </c>
      <c r="F57" s="95" t="s">
        <v>16</v>
      </c>
      <c r="G57" s="95" t="s">
        <v>195</v>
      </c>
      <c r="H57" s="95" t="s">
        <v>15</v>
      </c>
      <c r="I57" s="95" t="s">
        <v>16</v>
      </c>
      <c r="J57" s="95" t="s">
        <v>195</v>
      </c>
      <c r="K57" s="95" t="s">
        <v>15</v>
      </c>
      <c r="L57" s="95" t="s">
        <v>16</v>
      </c>
      <c r="M57" s="95" t="s">
        <v>195</v>
      </c>
      <c r="N57" s="89"/>
      <c r="O57" s="93"/>
      <c r="P57" s="93"/>
    </row>
    <row r="58" spans="1:16" s="92" customFormat="1" ht="21.75" customHeight="1" x14ac:dyDescent="0.3">
      <c r="A58" s="90"/>
      <c r="B58" s="112">
        <v>1</v>
      </c>
      <c r="C58" s="112">
        <v>2</v>
      </c>
      <c r="D58" s="113"/>
      <c r="E58" s="113">
        <v>3</v>
      </c>
      <c r="F58" s="114">
        <v>4</v>
      </c>
      <c r="G58" s="114">
        <v>5</v>
      </c>
      <c r="H58" s="114">
        <v>6</v>
      </c>
      <c r="I58" s="114">
        <v>7</v>
      </c>
      <c r="J58" s="114">
        <v>8</v>
      </c>
      <c r="K58" s="114">
        <v>9</v>
      </c>
      <c r="L58" s="114">
        <v>10</v>
      </c>
      <c r="M58" s="114">
        <v>11</v>
      </c>
      <c r="N58" s="89"/>
      <c r="O58" s="93"/>
      <c r="P58" s="93"/>
    </row>
    <row r="59" spans="1:16" s="92" customFormat="1" ht="51.75" customHeight="1" x14ac:dyDescent="0.3">
      <c r="A59" s="90"/>
      <c r="B59" s="114">
        <v>1</v>
      </c>
      <c r="C59" s="430" t="s">
        <v>274</v>
      </c>
      <c r="D59" s="431"/>
      <c r="E59" s="119">
        <f>E51</f>
        <v>619046</v>
      </c>
      <c r="F59" s="119">
        <v>0</v>
      </c>
      <c r="G59" s="119">
        <f>E59+F59</f>
        <v>619046</v>
      </c>
      <c r="H59" s="121">
        <f>H51</f>
        <v>614915</v>
      </c>
      <c r="I59" s="121">
        <v>0</v>
      </c>
      <c r="J59" s="121">
        <f>H59+I59</f>
        <v>614915</v>
      </c>
      <c r="K59" s="121">
        <f>H59-E59</f>
        <v>-4131</v>
      </c>
      <c r="L59" s="121">
        <v>0</v>
      </c>
      <c r="M59" s="121">
        <f>J59-G59</f>
        <v>-4131</v>
      </c>
      <c r="N59" s="89"/>
      <c r="O59" s="93"/>
      <c r="P59" s="93"/>
    </row>
    <row r="60" spans="1:16" s="92" customFormat="1" ht="21.75" customHeight="1" x14ac:dyDescent="0.3">
      <c r="A60" s="90"/>
      <c r="B60" s="94"/>
      <c r="C60" s="93"/>
      <c r="D60" s="93"/>
      <c r="E60" s="93"/>
      <c r="F60" s="93"/>
      <c r="G60" s="93"/>
      <c r="H60" s="93"/>
      <c r="I60" s="93"/>
      <c r="J60" s="93"/>
      <c r="K60" s="93"/>
      <c r="L60" s="93"/>
      <c r="M60" s="93"/>
      <c r="N60" s="89"/>
      <c r="O60" s="93"/>
      <c r="P60" s="93"/>
    </row>
    <row r="61" spans="1:16" s="92" customFormat="1" ht="21.75" customHeight="1" x14ac:dyDescent="0.3">
      <c r="A61" s="133" t="s">
        <v>34</v>
      </c>
      <c r="B61" s="414" t="s">
        <v>201</v>
      </c>
      <c r="C61" s="414"/>
      <c r="D61" s="414"/>
      <c r="E61" s="93"/>
      <c r="F61" s="93"/>
      <c r="G61" s="93"/>
      <c r="H61" s="93"/>
      <c r="I61" s="93"/>
      <c r="J61" s="93"/>
      <c r="K61" s="93"/>
      <c r="L61" s="93"/>
      <c r="M61" s="93"/>
      <c r="N61" s="89"/>
      <c r="O61" s="93"/>
      <c r="P61" s="93"/>
    </row>
    <row r="62" spans="1:16" s="92" customFormat="1" ht="55.5" customHeight="1" x14ac:dyDescent="0.25">
      <c r="A62" s="90"/>
      <c r="B62" s="432" t="s">
        <v>3</v>
      </c>
      <c r="C62" s="426" t="s">
        <v>17</v>
      </c>
      <c r="D62" s="427"/>
      <c r="E62" s="302" t="s">
        <v>18</v>
      </c>
      <c r="F62" s="426" t="s">
        <v>19</v>
      </c>
      <c r="G62" s="427"/>
      <c r="H62" s="404" t="s">
        <v>196</v>
      </c>
      <c r="I62" s="403"/>
      <c r="J62" s="403"/>
      <c r="K62" s="403" t="s">
        <v>208</v>
      </c>
      <c r="L62" s="403"/>
      <c r="M62" s="403"/>
      <c r="N62" s="403" t="s">
        <v>52</v>
      </c>
      <c r="O62" s="403"/>
      <c r="P62" s="403"/>
    </row>
    <row r="63" spans="1:16" s="92" customFormat="1" ht="49.5" customHeight="1" x14ac:dyDescent="0.25">
      <c r="A63" s="90"/>
      <c r="B63" s="433"/>
      <c r="C63" s="428"/>
      <c r="D63" s="429"/>
      <c r="E63" s="302"/>
      <c r="F63" s="428"/>
      <c r="G63" s="429"/>
      <c r="H63" s="102" t="s">
        <v>15</v>
      </c>
      <c r="I63" s="95" t="s">
        <v>16</v>
      </c>
      <c r="J63" s="95" t="s">
        <v>195</v>
      </c>
      <c r="K63" s="95" t="s">
        <v>15</v>
      </c>
      <c r="L63" s="95" t="s">
        <v>16</v>
      </c>
      <c r="M63" s="95" t="s">
        <v>195</v>
      </c>
      <c r="N63" s="95" t="s">
        <v>15</v>
      </c>
      <c r="O63" s="95" t="s">
        <v>16</v>
      </c>
      <c r="P63" s="95" t="s">
        <v>195</v>
      </c>
    </row>
    <row r="64" spans="1:16" s="92" customFormat="1" ht="21.75" customHeight="1" x14ac:dyDescent="0.3">
      <c r="A64" s="90"/>
      <c r="B64" s="114">
        <v>1</v>
      </c>
      <c r="C64" s="381">
        <v>2</v>
      </c>
      <c r="D64" s="451"/>
      <c r="E64" s="114">
        <v>3</v>
      </c>
      <c r="F64" s="381">
        <v>4</v>
      </c>
      <c r="G64" s="451"/>
      <c r="H64" s="114">
        <v>5</v>
      </c>
      <c r="I64" s="114">
        <v>6</v>
      </c>
      <c r="J64" s="114">
        <v>7</v>
      </c>
      <c r="K64" s="114">
        <v>8</v>
      </c>
      <c r="L64" s="114">
        <v>9</v>
      </c>
      <c r="M64" s="114">
        <v>10</v>
      </c>
      <c r="N64" s="114">
        <v>11</v>
      </c>
      <c r="O64" s="114">
        <v>12</v>
      </c>
      <c r="P64" s="114">
        <v>13</v>
      </c>
    </row>
    <row r="65" spans="1:16" s="92" customFormat="1" ht="39.75" customHeight="1" x14ac:dyDescent="0.3">
      <c r="A65" s="90"/>
      <c r="B65" s="137">
        <v>1</v>
      </c>
      <c r="C65" s="452" t="s">
        <v>147</v>
      </c>
      <c r="D65" s="453"/>
      <c r="E65" s="93"/>
      <c r="F65" s="93"/>
      <c r="G65" s="93"/>
      <c r="H65" s="93"/>
      <c r="I65" s="93"/>
      <c r="J65" s="93"/>
      <c r="K65" s="93"/>
      <c r="L65" s="93"/>
      <c r="M65" s="93"/>
      <c r="N65" s="89"/>
      <c r="O65" s="93"/>
      <c r="P65" s="93"/>
    </row>
    <row r="66" spans="1:16" s="92" customFormat="1" ht="21.75" customHeight="1" x14ac:dyDescent="0.3">
      <c r="A66" s="90"/>
      <c r="B66" s="138" t="s">
        <v>203</v>
      </c>
      <c r="C66" s="447" t="s">
        <v>6</v>
      </c>
      <c r="D66" s="448"/>
      <c r="E66" s="104"/>
      <c r="F66" s="126"/>
      <c r="G66" s="126"/>
      <c r="H66" s="108"/>
      <c r="I66" s="108"/>
      <c r="J66" s="108"/>
      <c r="K66" s="108"/>
      <c r="L66" s="108"/>
      <c r="M66" s="108"/>
      <c r="N66" s="122"/>
      <c r="O66" s="108"/>
      <c r="P66" s="108"/>
    </row>
    <row r="67" spans="1:16" s="92" customFormat="1" ht="93" customHeight="1" x14ac:dyDescent="0.3">
      <c r="A67" s="90"/>
      <c r="B67" s="175"/>
      <c r="C67" s="442" t="s">
        <v>160</v>
      </c>
      <c r="D67" s="443"/>
      <c r="E67" s="176" t="s">
        <v>165</v>
      </c>
      <c r="F67" s="449" t="s">
        <v>276</v>
      </c>
      <c r="G67" s="450"/>
      <c r="H67" s="177">
        <f>E42</f>
        <v>62640</v>
      </c>
      <c r="I67" s="177">
        <v>0</v>
      </c>
      <c r="J67" s="177">
        <f>H67+I67</f>
        <v>62640</v>
      </c>
      <c r="K67" s="178">
        <f>H42</f>
        <v>61992</v>
      </c>
      <c r="L67" s="178">
        <v>0</v>
      </c>
      <c r="M67" s="178">
        <f>K67+L67</f>
        <v>61992</v>
      </c>
      <c r="N67" s="178">
        <f>K67-H67</f>
        <v>-648</v>
      </c>
      <c r="O67" s="178">
        <v>0</v>
      </c>
      <c r="P67" s="178">
        <f>M67-J67</f>
        <v>-648</v>
      </c>
    </row>
    <row r="68" spans="1:16" s="92" customFormat="1" ht="36" customHeight="1" x14ac:dyDescent="0.3">
      <c r="A68" s="90"/>
      <c r="B68" s="423" t="s">
        <v>315</v>
      </c>
      <c r="C68" s="424"/>
      <c r="D68" s="424"/>
      <c r="E68" s="424"/>
      <c r="F68" s="424"/>
      <c r="G68" s="424"/>
      <c r="H68" s="424"/>
      <c r="I68" s="424"/>
      <c r="J68" s="424"/>
      <c r="K68" s="424"/>
      <c r="L68" s="424"/>
      <c r="M68" s="424"/>
      <c r="N68" s="424"/>
      <c r="O68" s="424"/>
      <c r="P68" s="425"/>
    </row>
    <row r="69" spans="1:16" s="92" customFormat="1" ht="21.75" customHeight="1" x14ac:dyDescent="0.3">
      <c r="A69" s="90"/>
      <c r="B69" s="179" t="s">
        <v>205</v>
      </c>
      <c r="C69" s="440" t="s">
        <v>7</v>
      </c>
      <c r="D69" s="441"/>
      <c r="E69" s="180"/>
      <c r="F69" s="147"/>
      <c r="G69" s="147"/>
      <c r="H69" s="181"/>
      <c r="I69" s="181"/>
      <c r="J69" s="181"/>
      <c r="K69" s="181"/>
      <c r="L69" s="181"/>
      <c r="M69" s="181"/>
      <c r="N69" s="181"/>
      <c r="O69" s="181"/>
      <c r="P69" s="181"/>
    </row>
    <row r="70" spans="1:16" s="92" customFormat="1" ht="21.75" customHeight="1" x14ac:dyDescent="0.3">
      <c r="A70" s="90"/>
      <c r="B70" s="175"/>
      <c r="C70" s="442" t="s">
        <v>161</v>
      </c>
      <c r="D70" s="443"/>
      <c r="E70" s="176" t="s">
        <v>162</v>
      </c>
      <c r="F70" s="459" t="s">
        <v>163</v>
      </c>
      <c r="G70" s="460"/>
      <c r="H70" s="181">
        <v>580</v>
      </c>
      <c r="I70" s="181">
        <v>0</v>
      </c>
      <c r="J70" s="181">
        <f>H70+I70</f>
        <v>580</v>
      </c>
      <c r="K70" s="181">
        <v>574</v>
      </c>
      <c r="L70" s="181">
        <v>0</v>
      </c>
      <c r="M70" s="181">
        <f>K70+L70</f>
        <v>574</v>
      </c>
      <c r="N70" s="178">
        <f>K70-H70</f>
        <v>-6</v>
      </c>
      <c r="O70" s="178">
        <v>0</v>
      </c>
      <c r="P70" s="178">
        <f>M70-J70</f>
        <v>-6</v>
      </c>
    </row>
    <row r="71" spans="1:16" s="92" customFormat="1" ht="39" customHeight="1" x14ac:dyDescent="0.3">
      <c r="A71" s="90"/>
      <c r="B71" s="423" t="s">
        <v>305</v>
      </c>
      <c r="C71" s="424"/>
      <c r="D71" s="424"/>
      <c r="E71" s="424"/>
      <c r="F71" s="424"/>
      <c r="G71" s="424"/>
      <c r="H71" s="424"/>
      <c r="I71" s="424"/>
      <c r="J71" s="424"/>
      <c r="K71" s="424"/>
      <c r="L71" s="424"/>
      <c r="M71" s="424"/>
      <c r="N71" s="424"/>
      <c r="O71" s="424"/>
      <c r="P71" s="425"/>
    </row>
    <row r="72" spans="1:16" s="92" customFormat="1" ht="21.75" customHeight="1" x14ac:dyDescent="0.3">
      <c r="A72" s="90"/>
      <c r="B72" s="179" t="s">
        <v>206</v>
      </c>
      <c r="C72" s="454" t="s">
        <v>8</v>
      </c>
      <c r="D72" s="455"/>
      <c r="E72" s="176"/>
      <c r="F72" s="147"/>
      <c r="G72" s="147"/>
      <c r="H72" s="181"/>
      <c r="I72" s="181"/>
      <c r="J72" s="181"/>
      <c r="K72" s="181"/>
      <c r="L72" s="181"/>
      <c r="M72" s="181"/>
      <c r="N72" s="181"/>
      <c r="O72" s="181"/>
      <c r="P72" s="181"/>
    </row>
    <row r="73" spans="1:16" s="92" customFormat="1" ht="21.75" customHeight="1" x14ac:dyDescent="0.3">
      <c r="A73" s="90"/>
      <c r="B73" s="175"/>
      <c r="C73" s="442" t="s">
        <v>164</v>
      </c>
      <c r="D73" s="443"/>
      <c r="E73" s="176" t="s">
        <v>165</v>
      </c>
      <c r="F73" s="459" t="s">
        <v>209</v>
      </c>
      <c r="G73" s="460"/>
      <c r="H73" s="181">
        <f>H67/H70</f>
        <v>108</v>
      </c>
      <c r="I73" s="181">
        <v>0</v>
      </c>
      <c r="J73" s="181">
        <f>H73+I73</f>
        <v>108</v>
      </c>
      <c r="K73" s="181">
        <f>K67/K70</f>
        <v>108</v>
      </c>
      <c r="L73" s="181">
        <v>0</v>
      </c>
      <c r="M73" s="181">
        <f>K73+L73</f>
        <v>108</v>
      </c>
      <c r="N73" s="178">
        <f>K73-H73</f>
        <v>0</v>
      </c>
      <c r="O73" s="178">
        <v>0</v>
      </c>
      <c r="P73" s="178">
        <f>M73-J73</f>
        <v>0</v>
      </c>
    </row>
    <row r="74" spans="1:16" s="92" customFormat="1" ht="21.75" customHeight="1" x14ac:dyDescent="0.3">
      <c r="A74" s="90"/>
      <c r="B74" s="465" t="s">
        <v>307</v>
      </c>
      <c r="C74" s="466"/>
      <c r="D74" s="466"/>
      <c r="E74" s="466"/>
      <c r="F74" s="466"/>
      <c r="G74" s="466"/>
      <c r="H74" s="466"/>
      <c r="I74" s="466"/>
      <c r="J74" s="466"/>
      <c r="K74" s="466"/>
      <c r="L74" s="466"/>
      <c r="M74" s="466"/>
      <c r="N74" s="466"/>
      <c r="O74" s="121"/>
      <c r="P74" s="121"/>
    </row>
    <row r="75" spans="1:16" s="92" customFormat="1" ht="21.75" customHeight="1" x14ac:dyDescent="0.3">
      <c r="A75" s="90"/>
      <c r="B75" s="182" t="s">
        <v>207</v>
      </c>
      <c r="C75" s="379" t="s">
        <v>9</v>
      </c>
      <c r="D75" s="380"/>
      <c r="E75" s="183"/>
      <c r="F75" s="93"/>
      <c r="G75" s="93"/>
      <c r="H75" s="140"/>
      <c r="I75" s="140"/>
      <c r="J75" s="140"/>
      <c r="K75" s="140"/>
      <c r="L75" s="140"/>
      <c r="M75" s="140"/>
      <c r="N75" s="140"/>
      <c r="O75" s="140"/>
      <c r="P75" s="140"/>
    </row>
    <row r="76" spans="1:16" s="92" customFormat="1" ht="63" customHeight="1" x14ac:dyDescent="0.3">
      <c r="A76" s="90"/>
      <c r="B76" s="174"/>
      <c r="C76" s="456" t="s">
        <v>204</v>
      </c>
      <c r="D76" s="458"/>
      <c r="E76" s="184" t="s">
        <v>64</v>
      </c>
      <c r="F76" s="381" t="s">
        <v>209</v>
      </c>
      <c r="G76" s="382"/>
      <c r="H76" s="140">
        <v>100</v>
      </c>
      <c r="I76" s="140">
        <v>0</v>
      </c>
      <c r="J76" s="140">
        <f>H76+I76</f>
        <v>100</v>
      </c>
      <c r="K76" s="140">
        <v>100</v>
      </c>
      <c r="L76" s="140">
        <v>0</v>
      </c>
      <c r="M76" s="140">
        <f>K76+L76</f>
        <v>100</v>
      </c>
      <c r="N76" s="121">
        <f>K76-H76</f>
        <v>0</v>
      </c>
      <c r="O76" s="121">
        <v>0</v>
      </c>
      <c r="P76" s="121">
        <f>M76-J76</f>
        <v>0</v>
      </c>
    </row>
    <row r="77" spans="1:16" s="92" customFormat="1" ht="33" customHeight="1" x14ac:dyDescent="0.3">
      <c r="A77" s="90"/>
      <c r="B77" s="465" t="s">
        <v>308</v>
      </c>
      <c r="C77" s="466"/>
      <c r="D77" s="466"/>
      <c r="E77" s="466"/>
      <c r="F77" s="466"/>
      <c r="G77" s="466"/>
      <c r="H77" s="466"/>
      <c r="I77" s="466"/>
      <c r="J77" s="466"/>
      <c r="K77" s="466"/>
      <c r="L77" s="466"/>
      <c r="M77" s="466"/>
      <c r="N77" s="466"/>
      <c r="O77" s="466"/>
      <c r="P77" s="127"/>
    </row>
    <row r="78" spans="1:16" s="92" customFormat="1" ht="90.75" customHeight="1" x14ac:dyDescent="0.2">
      <c r="A78" s="90"/>
      <c r="B78" s="185">
        <v>2</v>
      </c>
      <c r="C78" s="461" t="s">
        <v>210</v>
      </c>
      <c r="D78" s="462"/>
      <c r="E78" s="186"/>
      <c r="F78" s="186"/>
      <c r="G78" s="186"/>
      <c r="H78" s="186"/>
      <c r="I78" s="186"/>
      <c r="J78" s="186"/>
      <c r="K78" s="186"/>
      <c r="L78" s="186"/>
      <c r="M78" s="186"/>
      <c r="N78" s="186"/>
      <c r="O78" s="186"/>
      <c r="P78" s="187"/>
    </row>
    <row r="79" spans="1:16" s="92" customFormat="1" ht="21.75" customHeight="1" x14ac:dyDescent="0.3">
      <c r="A79" s="90"/>
      <c r="B79" s="182" t="s">
        <v>213</v>
      </c>
      <c r="C79" s="463" t="s">
        <v>6</v>
      </c>
      <c r="D79" s="464"/>
      <c r="E79" s="188"/>
      <c r="F79" s="189"/>
      <c r="G79" s="189"/>
      <c r="H79" s="115"/>
      <c r="I79" s="115"/>
      <c r="J79" s="115"/>
      <c r="K79" s="121"/>
      <c r="L79" s="121"/>
      <c r="M79" s="121"/>
      <c r="N79" s="121"/>
      <c r="O79" s="121"/>
      <c r="P79" s="121"/>
    </row>
    <row r="80" spans="1:16" s="92" customFormat="1" ht="100.5" customHeight="1" x14ac:dyDescent="0.3">
      <c r="A80" s="90"/>
      <c r="B80" s="174"/>
      <c r="C80" s="376" t="s">
        <v>211</v>
      </c>
      <c r="D80" s="378"/>
      <c r="E80" s="184" t="s">
        <v>165</v>
      </c>
      <c r="F80" s="467" t="s">
        <v>276</v>
      </c>
      <c r="G80" s="468"/>
      <c r="H80" s="115">
        <f>E43</f>
        <v>14640</v>
      </c>
      <c r="I80" s="115">
        <v>0</v>
      </c>
      <c r="J80" s="115">
        <f>H80+I80</f>
        <v>14640</v>
      </c>
      <c r="K80" s="121">
        <f>H43</f>
        <v>14640</v>
      </c>
      <c r="L80" s="121">
        <v>0</v>
      </c>
      <c r="M80" s="121">
        <f>K80+L80</f>
        <v>14640</v>
      </c>
      <c r="N80" s="121">
        <f>K80-H80</f>
        <v>0</v>
      </c>
      <c r="O80" s="121">
        <v>0</v>
      </c>
      <c r="P80" s="121">
        <f>M80-J80</f>
        <v>0</v>
      </c>
    </row>
    <row r="81" spans="1:16" s="92" customFormat="1" ht="41.25" customHeight="1" x14ac:dyDescent="0.3">
      <c r="A81" s="90"/>
      <c r="B81" s="465" t="s">
        <v>308</v>
      </c>
      <c r="C81" s="466"/>
      <c r="D81" s="466"/>
      <c r="E81" s="466"/>
      <c r="F81" s="466"/>
      <c r="G81" s="466"/>
      <c r="H81" s="466"/>
      <c r="I81" s="466"/>
      <c r="J81" s="466"/>
      <c r="K81" s="466"/>
      <c r="L81" s="466"/>
      <c r="M81" s="466"/>
      <c r="N81" s="466"/>
      <c r="O81" s="121"/>
      <c r="P81" s="121"/>
    </row>
    <row r="82" spans="1:16" s="92" customFormat="1" ht="21.75" customHeight="1" x14ac:dyDescent="0.3">
      <c r="A82" s="90"/>
      <c r="B82" s="182" t="s">
        <v>214</v>
      </c>
      <c r="C82" s="379" t="s">
        <v>7</v>
      </c>
      <c r="D82" s="380"/>
      <c r="E82" s="190"/>
      <c r="F82" s="191"/>
      <c r="G82" s="191"/>
      <c r="H82" s="140"/>
      <c r="I82" s="140"/>
      <c r="J82" s="140"/>
      <c r="K82" s="140"/>
      <c r="L82" s="140"/>
      <c r="M82" s="140"/>
      <c r="N82" s="121"/>
      <c r="O82" s="121"/>
      <c r="P82" s="121"/>
    </row>
    <row r="83" spans="1:16" s="92" customFormat="1" ht="54.75" customHeight="1" x14ac:dyDescent="0.3">
      <c r="A83" s="90"/>
      <c r="B83" s="174"/>
      <c r="C83" s="465" t="s">
        <v>166</v>
      </c>
      <c r="D83" s="470"/>
      <c r="E83" s="184" t="s">
        <v>45</v>
      </c>
      <c r="F83" s="473" t="s">
        <v>212</v>
      </c>
      <c r="G83" s="474"/>
      <c r="H83" s="140">
        <v>2</v>
      </c>
      <c r="I83" s="140">
        <v>0</v>
      </c>
      <c r="J83" s="140">
        <f>H83+I83</f>
        <v>2</v>
      </c>
      <c r="K83" s="140">
        <v>2</v>
      </c>
      <c r="L83" s="140">
        <v>0</v>
      </c>
      <c r="M83" s="140">
        <f>K83+L83</f>
        <v>2</v>
      </c>
      <c r="N83" s="121">
        <f>K83-H83</f>
        <v>0</v>
      </c>
      <c r="O83" s="121">
        <v>0</v>
      </c>
      <c r="P83" s="121">
        <f>M83-J83</f>
        <v>0</v>
      </c>
    </row>
    <row r="84" spans="1:16" s="92" customFormat="1" ht="30" customHeight="1" x14ac:dyDescent="0.3">
      <c r="A84" s="90"/>
      <c r="B84" s="465" t="s">
        <v>308</v>
      </c>
      <c r="C84" s="466"/>
      <c r="D84" s="466"/>
      <c r="E84" s="466"/>
      <c r="F84" s="466"/>
      <c r="G84" s="466"/>
      <c r="H84" s="466"/>
      <c r="I84" s="466"/>
      <c r="J84" s="466"/>
      <c r="K84" s="466"/>
      <c r="L84" s="466"/>
      <c r="M84" s="466"/>
      <c r="N84" s="466"/>
      <c r="O84" s="121"/>
      <c r="P84" s="121"/>
    </row>
    <row r="85" spans="1:16" s="92" customFormat="1" ht="21.75" customHeight="1" x14ac:dyDescent="0.3">
      <c r="A85" s="90"/>
      <c r="B85" s="182" t="s">
        <v>215</v>
      </c>
      <c r="C85" s="471" t="s">
        <v>8</v>
      </c>
      <c r="D85" s="472"/>
      <c r="E85" s="192"/>
      <c r="F85" s="201"/>
      <c r="G85" s="202"/>
      <c r="H85" s="140"/>
      <c r="I85" s="140"/>
      <c r="J85" s="140"/>
      <c r="K85" s="140"/>
      <c r="L85" s="140"/>
      <c r="M85" s="140"/>
      <c r="N85" s="121"/>
      <c r="O85" s="121"/>
      <c r="P85" s="121"/>
    </row>
    <row r="86" spans="1:16" s="92" customFormat="1" ht="21.75" customHeight="1" x14ac:dyDescent="0.3">
      <c r="A86" s="90"/>
      <c r="B86" s="174"/>
      <c r="C86" s="376" t="s">
        <v>167</v>
      </c>
      <c r="D86" s="378"/>
      <c r="E86" s="184" t="s">
        <v>165</v>
      </c>
      <c r="F86" s="467" t="s">
        <v>209</v>
      </c>
      <c r="G86" s="468"/>
      <c r="H86" s="140">
        <f>H80/H83/366</f>
        <v>20</v>
      </c>
      <c r="I86" s="140">
        <v>0</v>
      </c>
      <c r="J86" s="140">
        <f>H86+I86</f>
        <v>20</v>
      </c>
      <c r="K86" s="140">
        <f>K80/K83/366</f>
        <v>20</v>
      </c>
      <c r="L86" s="140">
        <v>0</v>
      </c>
      <c r="M86" s="140">
        <f>K86+L86</f>
        <v>20</v>
      </c>
      <c r="N86" s="121">
        <f>K86-H86</f>
        <v>0</v>
      </c>
      <c r="O86" s="121">
        <v>0</v>
      </c>
      <c r="P86" s="121">
        <f>M86-J86</f>
        <v>0</v>
      </c>
    </row>
    <row r="87" spans="1:16" s="92" customFormat="1" ht="21.75" customHeight="1" x14ac:dyDescent="0.3">
      <c r="A87" s="90"/>
      <c r="B87" s="465" t="s">
        <v>308</v>
      </c>
      <c r="C87" s="466"/>
      <c r="D87" s="466"/>
      <c r="E87" s="466"/>
      <c r="F87" s="466"/>
      <c r="G87" s="466"/>
      <c r="H87" s="466"/>
      <c r="I87" s="466"/>
      <c r="J87" s="466"/>
      <c r="K87" s="466"/>
      <c r="L87" s="466"/>
      <c r="M87" s="466"/>
      <c r="N87" s="466"/>
      <c r="O87" s="121"/>
      <c r="P87" s="121"/>
    </row>
    <row r="88" spans="1:16" s="92" customFormat="1" ht="21.75" customHeight="1" x14ac:dyDescent="0.3">
      <c r="A88" s="90"/>
      <c r="B88" s="182" t="s">
        <v>216</v>
      </c>
      <c r="C88" s="379" t="s">
        <v>9</v>
      </c>
      <c r="D88" s="380"/>
      <c r="E88" s="193"/>
      <c r="F88" s="194"/>
      <c r="G88" s="194"/>
      <c r="H88" s="140"/>
      <c r="I88" s="140"/>
      <c r="J88" s="140"/>
      <c r="K88" s="140"/>
      <c r="L88" s="140"/>
      <c r="M88" s="140"/>
      <c r="N88" s="121"/>
      <c r="O88" s="121"/>
      <c r="P88" s="121"/>
    </row>
    <row r="89" spans="1:16" s="92" customFormat="1" ht="61.5" customHeight="1" x14ac:dyDescent="0.3">
      <c r="A89" s="90"/>
      <c r="B89" s="174"/>
      <c r="C89" s="376" t="s">
        <v>267</v>
      </c>
      <c r="D89" s="378"/>
      <c r="E89" s="184" t="s">
        <v>64</v>
      </c>
      <c r="F89" s="467" t="s">
        <v>209</v>
      </c>
      <c r="G89" s="468"/>
      <c r="H89" s="140">
        <v>100</v>
      </c>
      <c r="I89" s="140">
        <v>0</v>
      </c>
      <c r="J89" s="140">
        <f>H89+I89</f>
        <v>100</v>
      </c>
      <c r="K89" s="140">
        <v>100</v>
      </c>
      <c r="L89" s="140">
        <v>0</v>
      </c>
      <c r="M89" s="140">
        <f>K89+L89</f>
        <v>100</v>
      </c>
      <c r="N89" s="121">
        <f>K89-H89</f>
        <v>0</v>
      </c>
      <c r="O89" s="121">
        <v>0</v>
      </c>
      <c r="P89" s="121">
        <f>M89-J89</f>
        <v>0</v>
      </c>
    </row>
    <row r="90" spans="1:16" s="92" customFormat="1" ht="22.5" customHeight="1" x14ac:dyDescent="0.3">
      <c r="A90" s="90"/>
      <c r="B90" s="465" t="s">
        <v>309</v>
      </c>
      <c r="C90" s="466"/>
      <c r="D90" s="466"/>
      <c r="E90" s="466"/>
      <c r="F90" s="466"/>
      <c r="G90" s="466"/>
      <c r="H90" s="466"/>
      <c r="I90" s="466"/>
      <c r="J90" s="466"/>
      <c r="K90" s="466"/>
      <c r="L90" s="466"/>
      <c r="M90" s="466"/>
      <c r="N90" s="466"/>
      <c r="O90" s="195"/>
      <c r="P90" s="127"/>
    </row>
    <row r="91" spans="1:16" s="92" customFormat="1" ht="74.25" customHeight="1" x14ac:dyDescent="0.25">
      <c r="A91" s="90"/>
      <c r="B91" s="139">
        <v>3</v>
      </c>
      <c r="C91" s="475" t="s">
        <v>217</v>
      </c>
      <c r="D91" s="476"/>
      <c r="E91" s="186"/>
      <c r="F91" s="196"/>
      <c r="G91" s="196"/>
      <c r="H91" s="186"/>
      <c r="I91" s="186"/>
      <c r="J91" s="186"/>
      <c r="K91" s="186"/>
      <c r="L91" s="186"/>
      <c r="M91" s="186"/>
      <c r="N91" s="186"/>
      <c r="O91" s="186"/>
      <c r="P91" s="187"/>
    </row>
    <row r="92" spans="1:16" s="92" customFormat="1" ht="21.75" customHeight="1" x14ac:dyDescent="0.3">
      <c r="A92" s="90"/>
      <c r="B92" s="182" t="s">
        <v>224</v>
      </c>
      <c r="C92" s="379" t="s">
        <v>6</v>
      </c>
      <c r="D92" s="380"/>
      <c r="E92" s="190"/>
      <c r="F92" s="197"/>
      <c r="G92" s="198"/>
      <c r="H92" s="199"/>
      <c r="I92" s="115"/>
      <c r="J92" s="115"/>
      <c r="K92" s="121"/>
      <c r="L92" s="121"/>
      <c r="M92" s="121"/>
      <c r="N92" s="121"/>
      <c r="O92" s="121"/>
      <c r="P92" s="121"/>
    </row>
    <row r="93" spans="1:16" s="92" customFormat="1" ht="86.25" customHeight="1" x14ac:dyDescent="0.3">
      <c r="A93" s="90"/>
      <c r="B93" s="174"/>
      <c r="C93" s="376" t="s">
        <v>218</v>
      </c>
      <c r="D93" s="378"/>
      <c r="E93" s="192" t="s">
        <v>165</v>
      </c>
      <c r="F93" s="467" t="s">
        <v>276</v>
      </c>
      <c r="G93" s="469"/>
      <c r="H93" s="199">
        <f>E44</f>
        <v>2750</v>
      </c>
      <c r="I93" s="115">
        <v>0</v>
      </c>
      <c r="J93" s="115">
        <f>H93+I93</f>
        <v>2750</v>
      </c>
      <c r="K93" s="121">
        <f>H44</f>
        <v>1373</v>
      </c>
      <c r="L93" s="121">
        <v>0</v>
      </c>
      <c r="M93" s="121">
        <f>K93+L93</f>
        <v>1373</v>
      </c>
      <c r="N93" s="121">
        <f>K93-H93</f>
        <v>-1377</v>
      </c>
      <c r="O93" s="121">
        <v>0</v>
      </c>
      <c r="P93" s="121">
        <f>M93-J93</f>
        <v>-1377</v>
      </c>
    </row>
    <row r="94" spans="1:16" s="92" customFormat="1" ht="50.25" customHeight="1" x14ac:dyDescent="0.25">
      <c r="A94" s="90"/>
      <c r="B94" s="376" t="s">
        <v>316</v>
      </c>
      <c r="C94" s="377"/>
      <c r="D94" s="377"/>
      <c r="E94" s="377"/>
      <c r="F94" s="377"/>
      <c r="G94" s="377"/>
      <c r="H94" s="377"/>
      <c r="I94" s="377"/>
      <c r="J94" s="377"/>
      <c r="K94" s="377"/>
      <c r="L94" s="377"/>
      <c r="M94" s="377"/>
      <c r="N94" s="377"/>
      <c r="O94" s="377"/>
      <c r="P94" s="378"/>
    </row>
    <row r="95" spans="1:16" s="92" customFormat="1" ht="21.75" customHeight="1" x14ac:dyDescent="0.3">
      <c r="A95" s="90"/>
      <c r="B95" s="182" t="s">
        <v>225</v>
      </c>
      <c r="C95" s="379" t="s">
        <v>7</v>
      </c>
      <c r="D95" s="380"/>
      <c r="E95" s="190"/>
      <c r="F95" s="197"/>
      <c r="G95" s="198"/>
      <c r="H95" s="200"/>
      <c r="I95" s="140"/>
      <c r="J95" s="140"/>
      <c r="K95" s="140"/>
      <c r="L95" s="140"/>
      <c r="M95" s="140"/>
      <c r="N95" s="121"/>
      <c r="O95" s="121"/>
      <c r="P95" s="121"/>
    </row>
    <row r="96" spans="1:16" s="92" customFormat="1" ht="57.75" customHeight="1" x14ac:dyDescent="0.3">
      <c r="A96" s="90"/>
      <c r="B96" s="174"/>
      <c r="C96" s="465" t="s">
        <v>219</v>
      </c>
      <c r="D96" s="470"/>
      <c r="E96" s="192" t="s">
        <v>45</v>
      </c>
      <c r="F96" s="477" t="s">
        <v>220</v>
      </c>
      <c r="G96" s="478"/>
      <c r="H96" s="200">
        <v>2</v>
      </c>
      <c r="I96" s="140">
        <v>0</v>
      </c>
      <c r="J96" s="140">
        <f>H96+I96</f>
        <v>2</v>
      </c>
      <c r="K96" s="140">
        <v>1</v>
      </c>
      <c r="L96" s="140">
        <v>0</v>
      </c>
      <c r="M96" s="140">
        <f>K96+L96</f>
        <v>1</v>
      </c>
      <c r="N96" s="121">
        <f>K96-H96</f>
        <v>-1</v>
      </c>
      <c r="O96" s="121">
        <v>0</v>
      </c>
      <c r="P96" s="121">
        <f>M96-J96</f>
        <v>-1</v>
      </c>
    </row>
    <row r="97" spans="1:32" s="92" customFormat="1" ht="47.25" customHeight="1" x14ac:dyDescent="0.25">
      <c r="A97" s="90"/>
      <c r="B97" s="376" t="s">
        <v>317</v>
      </c>
      <c r="C97" s="377"/>
      <c r="D97" s="377"/>
      <c r="E97" s="377"/>
      <c r="F97" s="377"/>
      <c r="G97" s="377"/>
      <c r="H97" s="377"/>
      <c r="I97" s="377"/>
      <c r="J97" s="377"/>
      <c r="K97" s="377"/>
      <c r="L97" s="377"/>
      <c r="M97" s="377"/>
      <c r="N97" s="377"/>
      <c r="O97" s="377"/>
      <c r="P97" s="378"/>
    </row>
    <row r="98" spans="1:32" s="92" customFormat="1" ht="21.75" customHeight="1" x14ac:dyDescent="0.3">
      <c r="A98" s="90"/>
      <c r="B98" s="182" t="s">
        <v>226</v>
      </c>
      <c r="C98" s="471" t="s">
        <v>8</v>
      </c>
      <c r="D98" s="472"/>
      <c r="E98" s="192"/>
      <c r="F98" s="201"/>
      <c r="G98" s="202"/>
      <c r="H98" s="200"/>
      <c r="I98" s="140"/>
      <c r="J98" s="140"/>
      <c r="K98" s="140"/>
      <c r="L98" s="140"/>
      <c r="M98" s="140"/>
      <c r="N98" s="121"/>
      <c r="O98" s="121"/>
      <c r="P98" s="121"/>
    </row>
    <row r="99" spans="1:32" s="92" customFormat="1" ht="69" customHeight="1" x14ac:dyDescent="0.3">
      <c r="A99" s="90"/>
      <c r="B99" s="174"/>
      <c r="C99" s="376" t="s">
        <v>221</v>
      </c>
      <c r="D99" s="378"/>
      <c r="E99" s="192" t="s">
        <v>222</v>
      </c>
      <c r="F99" s="479" t="s">
        <v>209</v>
      </c>
      <c r="G99" s="480"/>
      <c r="H99" s="127">
        <f>H93/H96</f>
        <v>1375</v>
      </c>
      <c r="I99" s="121">
        <v>0</v>
      </c>
      <c r="J99" s="121">
        <f>H99+I99</f>
        <v>1375</v>
      </c>
      <c r="K99" s="121">
        <f>K93/K96</f>
        <v>1373</v>
      </c>
      <c r="L99" s="121">
        <v>0</v>
      </c>
      <c r="M99" s="121">
        <f>K99+L99</f>
        <v>1373</v>
      </c>
      <c r="N99" s="121">
        <f>K99-H99</f>
        <v>-2</v>
      </c>
      <c r="O99" s="121">
        <v>0</v>
      </c>
      <c r="P99" s="121">
        <f>M99-J99</f>
        <v>-2</v>
      </c>
      <c r="S99" s="154"/>
      <c r="T99" s="154"/>
      <c r="U99" s="154"/>
      <c r="V99" s="154"/>
      <c r="W99" s="154"/>
      <c r="X99" s="154"/>
      <c r="Y99" s="154"/>
      <c r="Z99" s="154"/>
      <c r="AA99" s="154"/>
      <c r="AB99" s="154"/>
      <c r="AC99" s="154"/>
      <c r="AD99" s="154"/>
      <c r="AE99" s="154"/>
      <c r="AF99" s="154"/>
    </row>
    <row r="100" spans="1:32" s="92" customFormat="1" ht="47.25" customHeight="1" x14ac:dyDescent="0.25">
      <c r="A100" s="90"/>
      <c r="B100" s="376" t="s">
        <v>304</v>
      </c>
      <c r="C100" s="377"/>
      <c r="D100" s="377"/>
      <c r="E100" s="377"/>
      <c r="F100" s="377"/>
      <c r="G100" s="377"/>
      <c r="H100" s="377"/>
      <c r="I100" s="377"/>
      <c r="J100" s="377"/>
      <c r="K100" s="377"/>
      <c r="L100" s="377"/>
      <c r="M100" s="377"/>
      <c r="N100" s="377"/>
      <c r="O100" s="377"/>
      <c r="P100" s="378"/>
      <c r="S100" s="154"/>
      <c r="T100" s="154"/>
      <c r="U100" s="154"/>
      <c r="V100" s="154"/>
      <c r="W100" s="154"/>
      <c r="X100" s="154"/>
      <c r="Y100" s="154"/>
      <c r="Z100" s="154"/>
      <c r="AA100" s="154"/>
      <c r="AB100" s="154"/>
      <c r="AC100" s="154"/>
      <c r="AD100" s="154"/>
      <c r="AE100" s="154"/>
      <c r="AF100" s="154"/>
    </row>
    <row r="101" spans="1:32" s="92" customFormat="1" ht="21.75" customHeight="1" x14ac:dyDescent="0.3">
      <c r="A101" s="90"/>
      <c r="B101" s="182" t="s">
        <v>227</v>
      </c>
      <c r="C101" s="379" t="s">
        <v>9</v>
      </c>
      <c r="D101" s="380"/>
      <c r="E101" s="193"/>
      <c r="F101" s="203"/>
      <c r="G101" s="204"/>
      <c r="H101" s="200"/>
      <c r="I101" s="140"/>
      <c r="J101" s="140"/>
      <c r="K101" s="140"/>
      <c r="L101" s="140"/>
      <c r="M101" s="140"/>
      <c r="N101" s="121"/>
      <c r="O101" s="121"/>
      <c r="P101" s="121"/>
      <c r="S101" s="154"/>
      <c r="T101" s="154"/>
      <c r="U101" s="154"/>
      <c r="V101" s="154"/>
      <c r="W101" s="154"/>
      <c r="X101" s="154"/>
      <c r="Y101" s="154"/>
      <c r="Z101" s="154"/>
      <c r="AA101" s="154"/>
      <c r="AB101" s="154"/>
      <c r="AC101" s="154"/>
      <c r="AD101" s="154"/>
      <c r="AE101" s="154"/>
      <c r="AF101" s="154"/>
    </row>
    <row r="102" spans="1:32" s="92" customFormat="1" ht="21.75" customHeight="1" x14ac:dyDescent="0.3">
      <c r="A102" s="90"/>
      <c r="B102" s="174"/>
      <c r="C102" s="376" t="s">
        <v>223</v>
      </c>
      <c r="D102" s="378"/>
      <c r="E102" s="192" t="s">
        <v>64</v>
      </c>
      <c r="F102" s="467" t="s">
        <v>209</v>
      </c>
      <c r="G102" s="469"/>
      <c r="H102" s="200">
        <v>100</v>
      </c>
      <c r="I102" s="140">
        <v>0</v>
      </c>
      <c r="J102" s="140">
        <f>H102+I102</f>
        <v>100</v>
      </c>
      <c r="K102" s="140">
        <v>100</v>
      </c>
      <c r="L102" s="140">
        <v>0</v>
      </c>
      <c r="M102" s="140">
        <f>K102+L102</f>
        <v>100</v>
      </c>
      <c r="N102" s="121">
        <f>K102-H102</f>
        <v>0</v>
      </c>
      <c r="O102" s="121">
        <v>0</v>
      </c>
      <c r="P102" s="121">
        <f>M102-J102</f>
        <v>0</v>
      </c>
      <c r="S102" s="154"/>
      <c r="T102" s="154"/>
      <c r="U102" s="154"/>
      <c r="V102" s="154"/>
      <c r="W102" s="154"/>
      <c r="X102" s="154"/>
      <c r="Y102" s="154"/>
      <c r="Z102" s="154"/>
      <c r="AA102" s="154"/>
      <c r="AB102" s="154"/>
      <c r="AC102" s="154"/>
      <c r="AD102" s="154"/>
      <c r="AE102" s="154"/>
      <c r="AF102" s="154"/>
    </row>
    <row r="103" spans="1:32" s="92" customFormat="1" ht="31.5" customHeight="1" x14ac:dyDescent="0.3">
      <c r="A103" s="90"/>
      <c r="B103" s="465" t="s">
        <v>306</v>
      </c>
      <c r="C103" s="466"/>
      <c r="D103" s="466"/>
      <c r="E103" s="466"/>
      <c r="F103" s="466"/>
      <c r="G103" s="466"/>
      <c r="H103" s="466"/>
      <c r="I103" s="466"/>
      <c r="J103" s="466"/>
      <c r="K103" s="466"/>
      <c r="L103" s="466"/>
      <c r="M103" s="466"/>
      <c r="N103" s="466"/>
      <c r="O103" s="466"/>
      <c r="P103" s="127"/>
      <c r="S103" s="154"/>
      <c r="T103" s="154"/>
      <c r="U103" s="154"/>
      <c r="V103" s="154"/>
      <c r="W103" s="154"/>
      <c r="X103" s="154"/>
      <c r="Y103" s="154"/>
      <c r="Z103" s="154"/>
      <c r="AA103" s="154"/>
      <c r="AB103" s="154"/>
      <c r="AC103" s="154"/>
      <c r="AD103" s="154"/>
      <c r="AE103" s="154"/>
      <c r="AF103" s="154"/>
    </row>
    <row r="104" spans="1:32" s="92" customFormat="1" ht="42" customHeight="1" x14ac:dyDescent="0.3">
      <c r="A104" s="90"/>
      <c r="B104" s="139">
        <v>4</v>
      </c>
      <c r="C104" s="452" t="s">
        <v>258</v>
      </c>
      <c r="D104" s="453"/>
      <c r="E104" s="186"/>
      <c r="F104" s="196"/>
      <c r="G104" s="196"/>
      <c r="H104" s="186"/>
      <c r="I104" s="186"/>
      <c r="J104" s="186"/>
      <c r="K104" s="186"/>
      <c r="L104" s="186"/>
      <c r="M104" s="186"/>
      <c r="N104" s="186"/>
      <c r="O104" s="186"/>
      <c r="P104" s="187"/>
      <c r="S104" s="488"/>
      <c r="T104" s="488"/>
      <c r="U104" s="488"/>
      <c r="V104" s="488"/>
      <c r="W104" s="488"/>
      <c r="X104" s="488"/>
      <c r="Y104" s="488"/>
      <c r="Z104" s="488"/>
      <c r="AA104" s="488"/>
      <c r="AB104" s="488"/>
      <c r="AC104" s="488"/>
      <c r="AD104" s="488"/>
      <c r="AE104" s="488"/>
      <c r="AF104" s="488"/>
    </row>
    <row r="105" spans="1:32" s="92" customFormat="1" ht="21.75" customHeight="1" x14ac:dyDescent="0.3">
      <c r="A105" s="90"/>
      <c r="B105" s="182" t="s">
        <v>229</v>
      </c>
      <c r="C105" s="379" t="s">
        <v>6</v>
      </c>
      <c r="D105" s="380"/>
      <c r="E105" s="188"/>
      <c r="F105" s="381"/>
      <c r="G105" s="382"/>
      <c r="H105" s="115"/>
      <c r="I105" s="115"/>
      <c r="J105" s="115"/>
      <c r="K105" s="121"/>
      <c r="L105" s="121"/>
      <c r="M105" s="121"/>
      <c r="N105" s="121"/>
      <c r="O105" s="121"/>
      <c r="P105" s="121"/>
      <c r="S105" s="154"/>
      <c r="T105" s="154"/>
      <c r="U105" s="154"/>
      <c r="V105" s="154"/>
      <c r="W105" s="154"/>
      <c r="X105" s="154"/>
      <c r="Y105" s="154"/>
      <c r="Z105" s="154"/>
      <c r="AA105" s="154"/>
      <c r="AB105" s="154"/>
      <c r="AC105" s="154"/>
      <c r="AD105" s="154"/>
      <c r="AE105" s="154"/>
      <c r="AF105" s="154"/>
    </row>
    <row r="106" spans="1:32" s="92" customFormat="1" ht="92.25" customHeight="1" x14ac:dyDescent="0.3">
      <c r="A106" s="90"/>
      <c r="B106" s="174"/>
      <c r="C106" s="376" t="s">
        <v>259</v>
      </c>
      <c r="D106" s="378"/>
      <c r="E106" s="184" t="s">
        <v>165</v>
      </c>
      <c r="F106" s="467" t="s">
        <v>276</v>
      </c>
      <c r="G106" s="468"/>
      <c r="H106" s="115">
        <f>E45</f>
        <v>4727</v>
      </c>
      <c r="I106" s="115">
        <v>0</v>
      </c>
      <c r="J106" s="115">
        <f>H106+I106</f>
        <v>4727</v>
      </c>
      <c r="K106" s="121">
        <f>H45</f>
        <v>4727</v>
      </c>
      <c r="L106" s="121">
        <v>0</v>
      </c>
      <c r="M106" s="121">
        <f>K106+L106</f>
        <v>4727</v>
      </c>
      <c r="N106" s="121">
        <f>K106-H106</f>
        <v>0</v>
      </c>
      <c r="O106" s="121">
        <v>0</v>
      </c>
      <c r="P106" s="121">
        <f>M106-J106</f>
        <v>0</v>
      </c>
      <c r="S106" s="154"/>
      <c r="T106" s="154"/>
      <c r="U106" s="154"/>
      <c r="V106" s="154"/>
      <c r="W106" s="154"/>
      <c r="X106" s="154"/>
      <c r="Y106" s="154"/>
      <c r="Z106" s="154"/>
      <c r="AA106" s="154"/>
      <c r="AB106" s="154"/>
      <c r="AC106" s="154"/>
      <c r="AD106" s="154"/>
      <c r="AE106" s="154"/>
      <c r="AF106" s="154"/>
    </row>
    <row r="107" spans="1:32" s="92" customFormat="1" ht="31.5" customHeight="1" x14ac:dyDescent="0.3">
      <c r="A107" s="90"/>
      <c r="B107" s="437" t="s">
        <v>281</v>
      </c>
      <c r="C107" s="438"/>
      <c r="D107" s="438"/>
      <c r="E107" s="438"/>
      <c r="F107" s="438"/>
      <c r="G107" s="438"/>
      <c r="H107" s="438"/>
      <c r="I107" s="438"/>
      <c r="J107" s="438"/>
      <c r="K107" s="438"/>
      <c r="L107" s="438"/>
      <c r="M107" s="438"/>
      <c r="N107" s="438"/>
      <c r="O107" s="438"/>
      <c r="P107" s="439"/>
      <c r="S107" s="154"/>
      <c r="T107" s="154"/>
      <c r="U107" s="154"/>
      <c r="V107" s="154"/>
      <c r="W107" s="154"/>
      <c r="X107" s="154"/>
      <c r="Y107" s="154"/>
      <c r="Z107" s="154"/>
      <c r="AA107" s="154"/>
      <c r="AB107" s="154"/>
      <c r="AC107" s="154"/>
      <c r="AD107" s="154"/>
      <c r="AE107" s="154"/>
      <c r="AF107" s="154"/>
    </row>
    <row r="108" spans="1:32" s="92" customFormat="1" ht="21.75" customHeight="1" x14ac:dyDescent="0.3">
      <c r="A108" s="90"/>
      <c r="B108" s="182" t="s">
        <v>230</v>
      </c>
      <c r="C108" s="379" t="s">
        <v>7</v>
      </c>
      <c r="D108" s="380"/>
      <c r="E108" s="190"/>
      <c r="F108" s="124"/>
      <c r="G108" s="125"/>
      <c r="H108" s="114"/>
      <c r="I108" s="114"/>
      <c r="J108" s="114"/>
      <c r="K108" s="114"/>
      <c r="L108" s="114"/>
      <c r="M108" s="114"/>
      <c r="N108" s="121"/>
      <c r="O108" s="121"/>
      <c r="P108" s="121"/>
    </row>
    <row r="109" spans="1:32" s="92" customFormat="1" ht="43.5" customHeight="1" x14ac:dyDescent="0.3">
      <c r="A109" s="90"/>
      <c r="B109" s="174"/>
      <c r="C109" s="376" t="s">
        <v>260</v>
      </c>
      <c r="D109" s="378"/>
      <c r="E109" s="184" t="s">
        <v>173</v>
      </c>
      <c r="F109" s="481"/>
      <c r="G109" s="482"/>
      <c r="H109" s="140">
        <v>2</v>
      </c>
      <c r="I109" s="140">
        <v>0</v>
      </c>
      <c r="J109" s="140">
        <f>H109+I109</f>
        <v>2</v>
      </c>
      <c r="K109" s="140">
        <v>2</v>
      </c>
      <c r="L109" s="140">
        <v>0</v>
      </c>
      <c r="M109" s="140">
        <f>K109+L109</f>
        <v>2</v>
      </c>
      <c r="N109" s="121">
        <f>K109-H109</f>
        <v>0</v>
      </c>
      <c r="O109" s="121">
        <v>0</v>
      </c>
      <c r="P109" s="121">
        <f>M109-J109</f>
        <v>0</v>
      </c>
    </row>
    <row r="110" spans="1:32" s="92" customFormat="1" ht="36.75" customHeight="1" x14ac:dyDescent="0.3">
      <c r="A110" s="90"/>
      <c r="B110" s="465" t="s">
        <v>281</v>
      </c>
      <c r="C110" s="466"/>
      <c r="D110" s="466"/>
      <c r="E110" s="466"/>
      <c r="F110" s="466"/>
      <c r="G110" s="466"/>
      <c r="H110" s="466"/>
      <c r="I110" s="466"/>
      <c r="J110" s="466"/>
      <c r="K110" s="466"/>
      <c r="L110" s="466"/>
      <c r="M110" s="466"/>
      <c r="N110" s="466"/>
      <c r="O110" s="466"/>
      <c r="P110" s="470"/>
    </row>
    <row r="111" spans="1:32" s="92" customFormat="1" ht="21.75" customHeight="1" x14ac:dyDescent="0.3">
      <c r="A111" s="90"/>
      <c r="B111" s="182" t="s">
        <v>231</v>
      </c>
      <c r="C111" s="471" t="s">
        <v>8</v>
      </c>
      <c r="D111" s="472"/>
      <c r="E111" s="192"/>
      <c r="F111" s="93"/>
      <c r="G111" s="93"/>
      <c r="H111" s="120"/>
      <c r="I111" s="120"/>
      <c r="J111" s="120"/>
      <c r="K111" s="123"/>
      <c r="L111" s="120"/>
      <c r="M111" s="120"/>
      <c r="N111" s="121"/>
      <c r="O111" s="121"/>
      <c r="P111" s="121"/>
    </row>
    <row r="112" spans="1:32" s="92" customFormat="1" ht="42.75" customHeight="1" x14ac:dyDescent="0.3">
      <c r="A112" s="90"/>
      <c r="B112" s="174"/>
      <c r="C112" s="376" t="s">
        <v>174</v>
      </c>
      <c r="D112" s="378"/>
      <c r="E112" s="184" t="s">
        <v>165</v>
      </c>
      <c r="F112" s="483" t="s">
        <v>209</v>
      </c>
      <c r="G112" s="381"/>
      <c r="H112" s="121">
        <f>H106/H109</f>
        <v>2363.5</v>
      </c>
      <c r="I112" s="121">
        <v>0</v>
      </c>
      <c r="J112" s="121">
        <f>H112+I112</f>
        <v>2363.5</v>
      </c>
      <c r="K112" s="127">
        <f>K106/K109</f>
        <v>2363.5</v>
      </c>
      <c r="L112" s="121">
        <v>0</v>
      </c>
      <c r="M112" s="121">
        <f>K112+L112</f>
        <v>2363.5</v>
      </c>
      <c r="N112" s="121">
        <f>K112-H112</f>
        <v>0</v>
      </c>
      <c r="O112" s="121">
        <v>0</v>
      </c>
      <c r="P112" s="121">
        <f>M112-J112</f>
        <v>0</v>
      </c>
    </row>
    <row r="113" spans="1:16" s="92" customFormat="1" ht="42.75" customHeight="1" x14ac:dyDescent="0.3">
      <c r="A113" s="90"/>
      <c r="B113" s="465" t="s">
        <v>281</v>
      </c>
      <c r="C113" s="466"/>
      <c r="D113" s="466"/>
      <c r="E113" s="466"/>
      <c r="F113" s="466"/>
      <c r="G113" s="466"/>
      <c r="H113" s="466"/>
      <c r="I113" s="466"/>
      <c r="J113" s="466"/>
      <c r="K113" s="466"/>
      <c r="L113" s="466"/>
      <c r="M113" s="466"/>
      <c r="N113" s="466"/>
      <c r="O113" s="121"/>
      <c r="P113" s="121"/>
    </row>
    <row r="114" spans="1:16" s="92" customFormat="1" ht="21.75" customHeight="1" x14ac:dyDescent="0.3">
      <c r="A114" s="90"/>
      <c r="B114" s="182" t="s">
        <v>232</v>
      </c>
      <c r="C114" s="379" t="s">
        <v>9</v>
      </c>
      <c r="D114" s="380"/>
      <c r="E114" s="193"/>
      <c r="F114" s="93"/>
      <c r="G114" s="93"/>
      <c r="H114" s="114"/>
      <c r="I114" s="114"/>
      <c r="J114" s="114"/>
      <c r="K114" s="114"/>
      <c r="L114" s="114"/>
      <c r="M114" s="114"/>
      <c r="N114" s="121"/>
      <c r="O114" s="121"/>
      <c r="P114" s="121"/>
    </row>
    <row r="115" spans="1:16" s="92" customFormat="1" ht="21.75" customHeight="1" x14ac:dyDescent="0.3">
      <c r="A115" s="90"/>
      <c r="B115" s="174"/>
      <c r="C115" s="376" t="s">
        <v>261</v>
      </c>
      <c r="D115" s="378"/>
      <c r="E115" s="184" t="s">
        <v>64</v>
      </c>
      <c r="F115" s="483" t="s">
        <v>209</v>
      </c>
      <c r="G115" s="381"/>
      <c r="H115" s="114">
        <v>100</v>
      </c>
      <c r="I115" s="114">
        <v>0</v>
      </c>
      <c r="J115" s="114">
        <f>H115+I115</f>
        <v>100</v>
      </c>
      <c r="K115" s="114">
        <v>100</v>
      </c>
      <c r="L115" s="114">
        <v>0</v>
      </c>
      <c r="M115" s="114">
        <f>K115+L115</f>
        <v>100</v>
      </c>
      <c r="N115" s="121">
        <f>K115-H115</f>
        <v>0</v>
      </c>
      <c r="O115" s="121">
        <v>0</v>
      </c>
      <c r="P115" s="121">
        <f>M115-J115</f>
        <v>0</v>
      </c>
    </row>
    <row r="116" spans="1:16" s="92" customFormat="1" ht="33.75" customHeight="1" x14ac:dyDescent="0.3">
      <c r="A116" s="90"/>
      <c r="B116" s="465" t="s">
        <v>281</v>
      </c>
      <c r="C116" s="466"/>
      <c r="D116" s="466"/>
      <c r="E116" s="466"/>
      <c r="F116" s="466"/>
      <c r="G116" s="466"/>
      <c r="H116" s="466"/>
      <c r="I116" s="466"/>
      <c r="J116" s="466"/>
      <c r="K116" s="466"/>
      <c r="L116" s="466"/>
      <c r="M116" s="466"/>
      <c r="N116" s="466"/>
      <c r="O116" s="150"/>
      <c r="P116" s="127"/>
    </row>
    <row r="117" spans="1:16" s="92" customFormat="1" ht="34.5" customHeight="1" x14ac:dyDescent="0.2">
      <c r="A117" s="90"/>
      <c r="B117" s="139">
        <v>5</v>
      </c>
      <c r="C117" s="471" t="s">
        <v>158</v>
      </c>
      <c r="D117" s="472"/>
      <c r="E117" s="186"/>
      <c r="F117" s="196"/>
      <c r="G117" s="196"/>
      <c r="H117" s="186"/>
      <c r="I117" s="186"/>
      <c r="J117" s="186"/>
      <c r="K117" s="186"/>
      <c r="L117" s="186"/>
      <c r="M117" s="186"/>
      <c r="N117" s="186"/>
      <c r="O117" s="186"/>
      <c r="P117" s="187"/>
    </row>
    <row r="118" spans="1:16" s="92" customFormat="1" ht="21.75" customHeight="1" x14ac:dyDescent="0.3">
      <c r="A118" s="90"/>
      <c r="B118" s="182" t="s">
        <v>234</v>
      </c>
      <c r="C118" s="379" t="s">
        <v>6</v>
      </c>
      <c r="D118" s="380"/>
      <c r="E118" s="188"/>
      <c r="F118" s="197"/>
      <c r="G118" s="198"/>
      <c r="H118" s="199"/>
      <c r="I118" s="115"/>
      <c r="J118" s="115"/>
      <c r="K118" s="121"/>
      <c r="L118" s="121"/>
      <c r="M118" s="121"/>
      <c r="N118" s="121"/>
      <c r="O118" s="121"/>
      <c r="P118" s="121"/>
    </row>
    <row r="119" spans="1:16" s="92" customFormat="1" ht="102.75" customHeight="1" x14ac:dyDescent="0.3">
      <c r="A119" s="90"/>
      <c r="B119" s="174"/>
      <c r="C119" s="376" t="s">
        <v>170</v>
      </c>
      <c r="D119" s="378"/>
      <c r="E119" s="184" t="s">
        <v>165</v>
      </c>
      <c r="F119" s="467" t="s">
        <v>276</v>
      </c>
      <c r="G119" s="469"/>
      <c r="H119" s="199">
        <f>E46</f>
        <v>9799</v>
      </c>
      <c r="I119" s="115">
        <v>0</v>
      </c>
      <c r="J119" s="115">
        <f>H119+I119</f>
        <v>9799</v>
      </c>
      <c r="K119" s="121">
        <f>H46</f>
        <v>8150</v>
      </c>
      <c r="L119" s="121">
        <v>0</v>
      </c>
      <c r="M119" s="121">
        <f>K119+L119</f>
        <v>8150</v>
      </c>
      <c r="N119" s="121">
        <f>K119-H119</f>
        <v>-1649</v>
      </c>
      <c r="O119" s="121">
        <v>0</v>
      </c>
      <c r="P119" s="121">
        <f>M119-J119</f>
        <v>-1649</v>
      </c>
    </row>
    <row r="120" spans="1:16" s="92" customFormat="1" ht="39" customHeight="1" x14ac:dyDescent="0.25">
      <c r="A120" s="90"/>
      <c r="B120" s="434" t="s">
        <v>310</v>
      </c>
      <c r="C120" s="435"/>
      <c r="D120" s="435"/>
      <c r="E120" s="435"/>
      <c r="F120" s="435"/>
      <c r="G120" s="435"/>
      <c r="H120" s="435"/>
      <c r="I120" s="435"/>
      <c r="J120" s="435"/>
      <c r="K120" s="435"/>
      <c r="L120" s="435"/>
      <c r="M120" s="435"/>
      <c r="N120" s="435"/>
      <c r="O120" s="435"/>
      <c r="P120" s="436"/>
    </row>
    <row r="121" spans="1:16" s="92" customFormat="1" ht="21.75" customHeight="1" x14ac:dyDescent="0.3">
      <c r="A121" s="90"/>
      <c r="B121" s="182" t="s">
        <v>235</v>
      </c>
      <c r="C121" s="379" t="s">
        <v>7</v>
      </c>
      <c r="D121" s="380"/>
      <c r="E121" s="188"/>
      <c r="F121" s="205"/>
      <c r="G121" s="206"/>
      <c r="H121" s="113"/>
      <c r="I121" s="114"/>
      <c r="J121" s="114"/>
      <c r="K121" s="114"/>
      <c r="L121" s="114"/>
      <c r="M121" s="114"/>
      <c r="N121" s="121"/>
      <c r="O121" s="121"/>
      <c r="P121" s="121"/>
    </row>
    <row r="122" spans="1:16" s="92" customFormat="1" ht="39" customHeight="1" x14ac:dyDescent="0.3">
      <c r="A122" s="90"/>
      <c r="B122" s="174"/>
      <c r="C122" s="465" t="s">
        <v>169</v>
      </c>
      <c r="D122" s="470"/>
      <c r="E122" s="184" t="s">
        <v>45</v>
      </c>
      <c r="F122" s="467" t="s">
        <v>209</v>
      </c>
      <c r="G122" s="469"/>
      <c r="H122" s="200">
        <v>28</v>
      </c>
      <c r="I122" s="140">
        <v>0</v>
      </c>
      <c r="J122" s="140">
        <f>H122+I122</f>
        <v>28</v>
      </c>
      <c r="K122" s="140">
        <v>24</v>
      </c>
      <c r="L122" s="140">
        <v>0</v>
      </c>
      <c r="M122" s="140">
        <f>K122+L122</f>
        <v>24</v>
      </c>
      <c r="N122" s="121">
        <f>K122-H122</f>
        <v>-4</v>
      </c>
      <c r="O122" s="121">
        <v>0</v>
      </c>
      <c r="P122" s="121">
        <f>M122-J122</f>
        <v>-4</v>
      </c>
    </row>
    <row r="123" spans="1:16" s="92" customFormat="1" ht="39.75" customHeight="1" x14ac:dyDescent="0.25">
      <c r="A123" s="90"/>
      <c r="B123" s="434" t="s">
        <v>311</v>
      </c>
      <c r="C123" s="435"/>
      <c r="D123" s="435"/>
      <c r="E123" s="435"/>
      <c r="F123" s="435"/>
      <c r="G123" s="435"/>
      <c r="H123" s="435"/>
      <c r="I123" s="435"/>
      <c r="J123" s="435"/>
      <c r="K123" s="435"/>
      <c r="L123" s="435"/>
      <c r="M123" s="435"/>
      <c r="N123" s="435"/>
      <c r="O123" s="435"/>
      <c r="P123" s="436"/>
    </row>
    <row r="124" spans="1:16" s="92" customFormat="1" ht="21.75" customHeight="1" x14ac:dyDescent="0.3">
      <c r="A124" s="90"/>
      <c r="B124" s="182" t="s">
        <v>236</v>
      </c>
      <c r="C124" s="471" t="s">
        <v>8</v>
      </c>
      <c r="D124" s="472"/>
      <c r="E124" s="184"/>
      <c r="F124" s="207"/>
      <c r="G124" s="208"/>
      <c r="H124" s="123"/>
      <c r="I124" s="120"/>
      <c r="J124" s="120"/>
      <c r="K124" s="123"/>
      <c r="L124" s="120"/>
      <c r="M124" s="120"/>
      <c r="N124" s="121"/>
      <c r="O124" s="121"/>
      <c r="P124" s="121"/>
    </row>
    <row r="125" spans="1:16" s="92" customFormat="1" ht="65.25" customHeight="1" x14ac:dyDescent="0.3">
      <c r="A125" s="90"/>
      <c r="B125" s="174"/>
      <c r="C125" s="376" t="s">
        <v>233</v>
      </c>
      <c r="D125" s="378"/>
      <c r="E125" s="184" t="s">
        <v>228</v>
      </c>
      <c r="F125" s="467" t="s">
        <v>209</v>
      </c>
      <c r="G125" s="469"/>
      <c r="H125" s="127">
        <f>H119/H122</f>
        <v>349.96428571428572</v>
      </c>
      <c r="I125" s="121">
        <v>0</v>
      </c>
      <c r="J125" s="121">
        <f>H125+I125</f>
        <v>349.96428571428572</v>
      </c>
      <c r="K125" s="127">
        <f>K119/K122</f>
        <v>339.58333333333331</v>
      </c>
      <c r="L125" s="121">
        <v>0</v>
      </c>
      <c r="M125" s="121">
        <f>K125+L125</f>
        <v>339.58333333333331</v>
      </c>
      <c r="N125" s="121">
        <f>K125-H125</f>
        <v>-10.380952380952408</v>
      </c>
      <c r="O125" s="121">
        <v>0</v>
      </c>
      <c r="P125" s="121">
        <f>M125-J125</f>
        <v>-10.380952380952408</v>
      </c>
    </row>
    <row r="126" spans="1:16" s="92" customFormat="1" ht="45" customHeight="1" x14ac:dyDescent="0.25">
      <c r="A126" s="90"/>
      <c r="B126" s="434" t="s">
        <v>312</v>
      </c>
      <c r="C126" s="435"/>
      <c r="D126" s="435"/>
      <c r="E126" s="435"/>
      <c r="F126" s="435"/>
      <c r="G126" s="435"/>
      <c r="H126" s="435"/>
      <c r="I126" s="435"/>
      <c r="J126" s="435"/>
      <c r="K126" s="435"/>
      <c r="L126" s="435"/>
      <c r="M126" s="435"/>
      <c r="N126" s="435"/>
      <c r="O126" s="435"/>
      <c r="P126" s="436"/>
    </row>
    <row r="127" spans="1:16" s="92" customFormat="1" ht="21.75" customHeight="1" x14ac:dyDescent="0.3">
      <c r="A127" s="90"/>
      <c r="B127" s="182" t="s">
        <v>237</v>
      </c>
      <c r="C127" s="379" t="s">
        <v>9</v>
      </c>
      <c r="D127" s="380"/>
      <c r="E127" s="183"/>
      <c r="F127" s="209"/>
      <c r="G127" s="210"/>
      <c r="H127" s="113"/>
      <c r="I127" s="114"/>
      <c r="J127" s="114"/>
      <c r="K127" s="114"/>
      <c r="L127" s="114"/>
      <c r="M127" s="114"/>
      <c r="N127" s="121"/>
      <c r="O127" s="121"/>
      <c r="P127" s="121"/>
    </row>
    <row r="128" spans="1:16" s="92" customFormat="1" ht="21.75" customHeight="1" x14ac:dyDescent="0.3">
      <c r="A128" s="90"/>
      <c r="B128" s="174"/>
      <c r="C128" s="376" t="s">
        <v>223</v>
      </c>
      <c r="D128" s="378"/>
      <c r="E128" s="184" t="s">
        <v>64</v>
      </c>
      <c r="F128" s="467" t="s">
        <v>209</v>
      </c>
      <c r="G128" s="469"/>
      <c r="H128" s="113">
        <v>100</v>
      </c>
      <c r="I128" s="114">
        <v>0</v>
      </c>
      <c r="J128" s="114">
        <f>H128+I128</f>
        <v>100</v>
      </c>
      <c r="K128" s="114">
        <v>100</v>
      </c>
      <c r="L128" s="114">
        <v>0</v>
      </c>
      <c r="M128" s="114">
        <f>K128+L128</f>
        <v>100</v>
      </c>
      <c r="N128" s="121">
        <f>K128-H128</f>
        <v>0</v>
      </c>
      <c r="O128" s="121">
        <v>0</v>
      </c>
      <c r="P128" s="121">
        <f>M128-J128</f>
        <v>0</v>
      </c>
    </row>
    <row r="129" spans="1:16" s="92" customFormat="1" ht="38.25" customHeight="1" x14ac:dyDescent="0.25">
      <c r="A129" s="90"/>
      <c r="B129" s="434" t="s">
        <v>281</v>
      </c>
      <c r="C129" s="435"/>
      <c r="D129" s="435"/>
      <c r="E129" s="435"/>
      <c r="F129" s="435"/>
      <c r="G129" s="435"/>
      <c r="H129" s="435"/>
      <c r="I129" s="435"/>
      <c r="J129" s="435"/>
      <c r="K129" s="435"/>
      <c r="L129" s="435"/>
      <c r="M129" s="435"/>
      <c r="N129" s="435"/>
      <c r="O129" s="435"/>
      <c r="P129" s="436"/>
    </row>
    <row r="130" spans="1:16" s="92" customFormat="1" ht="45" customHeight="1" x14ac:dyDescent="0.2">
      <c r="A130" s="90"/>
      <c r="B130" s="139">
        <v>6</v>
      </c>
      <c r="C130" s="471" t="s">
        <v>245</v>
      </c>
      <c r="D130" s="472"/>
      <c r="E130" s="186"/>
      <c r="F130" s="196"/>
      <c r="G130" s="196"/>
      <c r="H130" s="186"/>
      <c r="I130" s="186"/>
      <c r="J130" s="186"/>
      <c r="K130" s="186"/>
      <c r="L130" s="186"/>
      <c r="M130" s="186"/>
      <c r="N130" s="186"/>
      <c r="O130" s="186"/>
      <c r="P130" s="187"/>
    </row>
    <row r="131" spans="1:16" s="92" customFormat="1" ht="21.75" customHeight="1" x14ac:dyDescent="0.3">
      <c r="A131" s="90"/>
      <c r="B131" s="182" t="s">
        <v>238</v>
      </c>
      <c r="C131" s="379" t="s">
        <v>6</v>
      </c>
      <c r="D131" s="380"/>
      <c r="E131" s="190"/>
      <c r="F131" s="211"/>
      <c r="G131" s="212"/>
      <c r="H131" s="199"/>
      <c r="I131" s="115"/>
      <c r="J131" s="115"/>
      <c r="K131" s="121"/>
      <c r="L131" s="121"/>
      <c r="M131" s="121"/>
      <c r="N131" s="121"/>
      <c r="O131" s="121"/>
      <c r="P131" s="121"/>
    </row>
    <row r="132" spans="1:16" s="92" customFormat="1" ht="87" customHeight="1" x14ac:dyDescent="0.3">
      <c r="A132" s="90"/>
      <c r="B132" s="174"/>
      <c r="C132" s="376" t="s">
        <v>171</v>
      </c>
      <c r="D132" s="378"/>
      <c r="E132" s="192" t="s">
        <v>165</v>
      </c>
      <c r="F132" s="467" t="s">
        <v>276</v>
      </c>
      <c r="G132" s="468"/>
      <c r="H132" s="115">
        <f>E47</f>
        <v>518128</v>
      </c>
      <c r="I132" s="115">
        <v>0</v>
      </c>
      <c r="J132" s="115">
        <f>H132+I132</f>
        <v>518128</v>
      </c>
      <c r="K132" s="121">
        <f>H47</f>
        <v>518000</v>
      </c>
      <c r="L132" s="121">
        <v>0</v>
      </c>
      <c r="M132" s="121">
        <f>K132+L132</f>
        <v>518000</v>
      </c>
      <c r="N132" s="121">
        <f>K132-H132</f>
        <v>-128</v>
      </c>
      <c r="O132" s="121">
        <v>0</v>
      </c>
      <c r="P132" s="121">
        <f>M132-J132</f>
        <v>-128</v>
      </c>
    </row>
    <row r="133" spans="1:16" s="92" customFormat="1" ht="39.75" customHeight="1" x14ac:dyDescent="0.25">
      <c r="A133" s="90"/>
      <c r="B133" s="444" t="s">
        <v>314</v>
      </c>
      <c r="C133" s="445"/>
      <c r="D133" s="445"/>
      <c r="E133" s="445"/>
      <c r="F133" s="445"/>
      <c r="G133" s="445"/>
      <c r="H133" s="445"/>
      <c r="I133" s="445"/>
      <c r="J133" s="445"/>
      <c r="K133" s="445"/>
      <c r="L133" s="445"/>
      <c r="M133" s="445"/>
      <c r="N133" s="445"/>
      <c r="O133" s="445"/>
      <c r="P133" s="446"/>
    </row>
    <row r="134" spans="1:16" s="92" customFormat="1" ht="21.75" customHeight="1" x14ac:dyDescent="0.3">
      <c r="A134" s="90"/>
      <c r="B134" s="182" t="s">
        <v>239</v>
      </c>
      <c r="C134" s="379" t="s">
        <v>7</v>
      </c>
      <c r="D134" s="380"/>
      <c r="E134" s="190"/>
      <c r="F134" s="205"/>
      <c r="G134" s="206"/>
      <c r="H134" s="127"/>
      <c r="I134" s="121"/>
      <c r="J134" s="121"/>
      <c r="K134" s="121"/>
      <c r="L134" s="121"/>
      <c r="M134" s="121"/>
      <c r="N134" s="121"/>
      <c r="O134" s="121"/>
      <c r="P134" s="121"/>
    </row>
    <row r="135" spans="1:16" s="92" customFormat="1" ht="84.75" customHeight="1" x14ac:dyDescent="0.3">
      <c r="A135" s="90"/>
      <c r="B135" s="174"/>
      <c r="C135" s="465" t="s">
        <v>242</v>
      </c>
      <c r="D135" s="470"/>
      <c r="E135" s="192" t="s">
        <v>45</v>
      </c>
      <c r="F135" s="467" t="s">
        <v>246</v>
      </c>
      <c r="G135" s="469"/>
      <c r="H135" s="199">
        <v>22</v>
      </c>
      <c r="I135" s="115">
        <v>0</v>
      </c>
      <c r="J135" s="115">
        <f>H135+I135</f>
        <v>22</v>
      </c>
      <c r="K135" s="121">
        <v>22</v>
      </c>
      <c r="L135" s="121">
        <v>0</v>
      </c>
      <c r="M135" s="121">
        <f>K135+L135</f>
        <v>22</v>
      </c>
      <c r="N135" s="121">
        <f>K135-H135</f>
        <v>0</v>
      </c>
      <c r="O135" s="121">
        <v>0</v>
      </c>
      <c r="P135" s="121">
        <f>M135-J135</f>
        <v>0</v>
      </c>
    </row>
    <row r="136" spans="1:16" s="92" customFormat="1" ht="29.25" customHeight="1" x14ac:dyDescent="0.25">
      <c r="A136" s="90"/>
      <c r="B136" s="434" t="s">
        <v>281</v>
      </c>
      <c r="C136" s="435"/>
      <c r="D136" s="435"/>
      <c r="E136" s="435"/>
      <c r="F136" s="435"/>
      <c r="G136" s="435"/>
      <c r="H136" s="435"/>
      <c r="I136" s="435"/>
      <c r="J136" s="435"/>
      <c r="K136" s="435"/>
      <c r="L136" s="435"/>
      <c r="M136" s="435"/>
      <c r="N136" s="435"/>
      <c r="O136" s="435"/>
      <c r="P136" s="436"/>
    </row>
    <row r="137" spans="1:16" s="92" customFormat="1" ht="21.75" customHeight="1" x14ac:dyDescent="0.3">
      <c r="A137" s="90"/>
      <c r="B137" s="182" t="s">
        <v>240</v>
      </c>
      <c r="C137" s="471" t="s">
        <v>8</v>
      </c>
      <c r="D137" s="472"/>
      <c r="E137" s="192"/>
      <c r="F137" s="207"/>
      <c r="G137" s="208"/>
      <c r="H137" s="199"/>
      <c r="I137" s="115"/>
      <c r="J137" s="115"/>
      <c r="K137" s="121"/>
      <c r="L137" s="121"/>
      <c r="M137" s="121"/>
      <c r="N137" s="121"/>
      <c r="O137" s="121"/>
      <c r="P137" s="121"/>
    </row>
    <row r="138" spans="1:16" s="92" customFormat="1" ht="170.25" customHeight="1" x14ac:dyDescent="0.3">
      <c r="A138" s="90"/>
      <c r="B138" s="174"/>
      <c r="C138" s="376" t="s">
        <v>243</v>
      </c>
      <c r="D138" s="378"/>
      <c r="E138" s="192" t="s">
        <v>228</v>
      </c>
      <c r="F138" s="467" t="s">
        <v>277</v>
      </c>
      <c r="G138" s="469"/>
      <c r="H138" s="127">
        <v>2000</v>
      </c>
      <c r="I138" s="121">
        <v>0</v>
      </c>
      <c r="J138" s="127">
        <v>2000</v>
      </c>
      <c r="K138" s="127">
        <v>2000</v>
      </c>
      <c r="L138" s="121">
        <v>0</v>
      </c>
      <c r="M138" s="127">
        <v>2000</v>
      </c>
      <c r="N138" s="121">
        <f>K138-H138</f>
        <v>0</v>
      </c>
      <c r="O138" s="121">
        <v>0</v>
      </c>
      <c r="P138" s="121">
        <f>M138-J138</f>
        <v>0</v>
      </c>
    </row>
    <row r="139" spans="1:16" s="92" customFormat="1" ht="28.5" customHeight="1" x14ac:dyDescent="0.25">
      <c r="A139" s="90"/>
      <c r="B139" s="434" t="s">
        <v>281</v>
      </c>
      <c r="C139" s="435"/>
      <c r="D139" s="435"/>
      <c r="E139" s="435"/>
      <c r="F139" s="435"/>
      <c r="G139" s="435"/>
      <c r="H139" s="435"/>
      <c r="I139" s="435"/>
      <c r="J139" s="435"/>
      <c r="K139" s="435"/>
      <c r="L139" s="435"/>
      <c r="M139" s="435"/>
      <c r="N139" s="435"/>
      <c r="O139" s="435"/>
      <c r="P139" s="436"/>
    </row>
    <row r="140" spans="1:16" s="92" customFormat="1" ht="19.5" customHeight="1" x14ac:dyDescent="0.3">
      <c r="A140" s="90"/>
      <c r="B140" s="182" t="s">
        <v>241</v>
      </c>
      <c r="C140" s="379" t="s">
        <v>9</v>
      </c>
      <c r="D140" s="380"/>
      <c r="E140" s="193"/>
      <c r="F140" s="209"/>
      <c r="G140" s="210"/>
      <c r="H140" s="127"/>
      <c r="I140" s="121"/>
      <c r="J140" s="127"/>
      <c r="K140" s="127"/>
      <c r="L140" s="121"/>
      <c r="M140" s="127"/>
      <c r="N140" s="121"/>
      <c r="O140" s="121"/>
      <c r="P140" s="121"/>
    </row>
    <row r="141" spans="1:16" s="92" customFormat="1" ht="21.75" customHeight="1" x14ac:dyDescent="0.3">
      <c r="A141" s="90"/>
      <c r="B141" s="174"/>
      <c r="C141" s="376" t="s">
        <v>244</v>
      </c>
      <c r="D141" s="378"/>
      <c r="E141" s="192" t="s">
        <v>64</v>
      </c>
      <c r="F141" s="467" t="s">
        <v>209</v>
      </c>
      <c r="G141" s="469"/>
      <c r="H141" s="127">
        <v>100</v>
      </c>
      <c r="I141" s="121">
        <v>0</v>
      </c>
      <c r="J141" s="121">
        <f>H141+I141</f>
        <v>100</v>
      </c>
      <c r="K141" s="121">
        <v>100</v>
      </c>
      <c r="L141" s="121">
        <v>0</v>
      </c>
      <c r="M141" s="121">
        <f>K141+L141</f>
        <v>100</v>
      </c>
      <c r="N141" s="121">
        <f>K141-H141</f>
        <v>0</v>
      </c>
      <c r="O141" s="121">
        <v>0</v>
      </c>
      <c r="P141" s="121">
        <f>M141-J141</f>
        <v>0</v>
      </c>
    </row>
    <row r="142" spans="1:16" s="92" customFormat="1" ht="24.75" customHeight="1" x14ac:dyDescent="0.25">
      <c r="A142" s="90"/>
      <c r="B142" s="444" t="s">
        <v>281</v>
      </c>
      <c r="C142" s="445"/>
      <c r="D142" s="445"/>
      <c r="E142" s="445"/>
      <c r="F142" s="445"/>
      <c r="G142" s="445"/>
      <c r="H142" s="445"/>
      <c r="I142" s="445"/>
      <c r="J142" s="445"/>
      <c r="K142" s="445"/>
      <c r="L142" s="445"/>
      <c r="M142" s="445"/>
      <c r="N142" s="445"/>
      <c r="O142" s="445"/>
      <c r="P142" s="446"/>
    </row>
    <row r="143" spans="1:16" s="92" customFormat="1" ht="48" customHeight="1" x14ac:dyDescent="0.3">
      <c r="A143" s="90"/>
      <c r="B143" s="141">
        <v>7</v>
      </c>
      <c r="C143" s="452" t="s">
        <v>251</v>
      </c>
      <c r="D143" s="453"/>
      <c r="E143" s="126"/>
      <c r="F143" s="126"/>
      <c r="G143" s="126"/>
      <c r="H143" s="149"/>
      <c r="I143" s="149"/>
      <c r="J143" s="149"/>
      <c r="K143" s="149"/>
      <c r="L143" s="149"/>
      <c r="M143" s="149"/>
      <c r="N143" s="150"/>
      <c r="O143" s="150"/>
      <c r="P143" s="127"/>
    </row>
    <row r="144" spans="1:16" s="92" customFormat="1" ht="22.5" customHeight="1" x14ac:dyDescent="0.3">
      <c r="A144" s="90"/>
      <c r="B144" s="182" t="s">
        <v>247</v>
      </c>
      <c r="C144" s="379" t="s">
        <v>6</v>
      </c>
      <c r="D144" s="380"/>
      <c r="E144" s="190"/>
      <c r="F144" s="124"/>
      <c r="G144" s="125"/>
      <c r="H144" s="125"/>
      <c r="I144" s="108"/>
      <c r="J144" s="108"/>
      <c r="K144" s="108"/>
      <c r="L144" s="108"/>
      <c r="M144" s="108"/>
      <c r="N144" s="122"/>
      <c r="O144" s="108"/>
      <c r="P144" s="108"/>
    </row>
    <row r="145" spans="1:16" s="92" customFormat="1" ht="96.75" customHeight="1" x14ac:dyDescent="0.3">
      <c r="A145" s="90"/>
      <c r="B145" s="174"/>
      <c r="C145" s="376" t="s">
        <v>160</v>
      </c>
      <c r="D145" s="378"/>
      <c r="E145" s="184" t="s">
        <v>165</v>
      </c>
      <c r="F145" s="467" t="s">
        <v>276</v>
      </c>
      <c r="G145" s="468"/>
      <c r="H145" s="213">
        <f>E48</f>
        <v>2376</v>
      </c>
      <c r="I145" s="213">
        <v>0</v>
      </c>
      <c r="J145" s="213">
        <f>H145+I145</f>
        <v>2376</v>
      </c>
      <c r="K145" s="136">
        <f>H48</f>
        <v>2160</v>
      </c>
      <c r="L145" s="136">
        <v>0</v>
      </c>
      <c r="M145" s="136">
        <f>K145+L145</f>
        <v>2160</v>
      </c>
      <c r="N145" s="136">
        <f>K145-H145</f>
        <v>-216</v>
      </c>
      <c r="O145" s="136">
        <v>0</v>
      </c>
      <c r="P145" s="136">
        <f>M145-J145</f>
        <v>-216</v>
      </c>
    </row>
    <row r="146" spans="1:16" s="92" customFormat="1" ht="58.5" customHeight="1" x14ac:dyDescent="0.25">
      <c r="A146" s="90"/>
      <c r="B146" s="376" t="s">
        <v>313</v>
      </c>
      <c r="C146" s="377"/>
      <c r="D146" s="377"/>
      <c r="E146" s="377"/>
      <c r="F146" s="377"/>
      <c r="G146" s="377"/>
      <c r="H146" s="377"/>
      <c r="I146" s="377"/>
      <c r="J146" s="377"/>
      <c r="K146" s="377"/>
      <c r="L146" s="377"/>
      <c r="M146" s="377"/>
      <c r="N146" s="377"/>
      <c r="O146" s="377"/>
      <c r="P146" s="378"/>
    </row>
    <row r="147" spans="1:16" s="92" customFormat="1" ht="21.75" customHeight="1" x14ac:dyDescent="0.3">
      <c r="A147" s="90"/>
      <c r="B147" s="182" t="s">
        <v>248</v>
      </c>
      <c r="C147" s="379" t="s">
        <v>7</v>
      </c>
      <c r="D147" s="380"/>
      <c r="E147" s="188"/>
      <c r="F147" s="124"/>
      <c r="G147" s="125"/>
      <c r="H147" s="114"/>
      <c r="I147" s="114"/>
      <c r="J147" s="114"/>
      <c r="K147" s="114"/>
      <c r="L147" s="114"/>
      <c r="M147" s="114"/>
      <c r="N147" s="114"/>
      <c r="O147" s="114"/>
      <c r="P147" s="114"/>
    </row>
    <row r="148" spans="1:16" s="92" customFormat="1" ht="21.75" customHeight="1" x14ac:dyDescent="0.3">
      <c r="A148" s="90"/>
      <c r="B148" s="174"/>
      <c r="C148" s="376" t="s">
        <v>252</v>
      </c>
      <c r="D148" s="378"/>
      <c r="E148" s="184" t="s">
        <v>162</v>
      </c>
      <c r="F148" s="381" t="s">
        <v>163</v>
      </c>
      <c r="G148" s="382"/>
      <c r="H148" s="114">
        <v>22</v>
      </c>
      <c r="I148" s="114">
        <v>0</v>
      </c>
      <c r="J148" s="114">
        <f>H148+I148</f>
        <v>22</v>
      </c>
      <c r="K148" s="114">
        <v>20</v>
      </c>
      <c r="L148" s="114">
        <v>0</v>
      </c>
      <c r="M148" s="114">
        <f>K148+L148</f>
        <v>20</v>
      </c>
      <c r="N148" s="121">
        <f>K148-H148</f>
        <v>-2</v>
      </c>
      <c r="O148" s="121">
        <v>0</v>
      </c>
      <c r="P148" s="121">
        <f>M148-J148</f>
        <v>-2</v>
      </c>
    </row>
    <row r="149" spans="1:16" s="92" customFormat="1" ht="60" customHeight="1" x14ac:dyDescent="0.25">
      <c r="A149" s="90"/>
      <c r="B149" s="456" t="s">
        <v>318</v>
      </c>
      <c r="C149" s="457"/>
      <c r="D149" s="457"/>
      <c r="E149" s="457"/>
      <c r="F149" s="457"/>
      <c r="G149" s="457"/>
      <c r="H149" s="457"/>
      <c r="I149" s="457"/>
      <c r="J149" s="457"/>
      <c r="K149" s="457"/>
      <c r="L149" s="457"/>
      <c r="M149" s="457"/>
      <c r="N149" s="457"/>
      <c r="O149" s="457"/>
      <c r="P149" s="458"/>
    </row>
    <row r="150" spans="1:16" s="92" customFormat="1" ht="21.75" customHeight="1" x14ac:dyDescent="0.3">
      <c r="A150" s="90"/>
      <c r="B150" s="182" t="s">
        <v>249</v>
      </c>
      <c r="C150" s="471" t="s">
        <v>8</v>
      </c>
      <c r="D150" s="472"/>
      <c r="E150" s="184"/>
      <c r="F150" s="124"/>
      <c r="G150" s="125"/>
      <c r="H150" s="114"/>
      <c r="I150" s="114"/>
      <c r="J150" s="114"/>
      <c r="K150" s="114"/>
      <c r="L150" s="114"/>
      <c r="M150" s="114"/>
      <c r="N150" s="114"/>
      <c r="O150" s="114"/>
      <c r="P150" s="114"/>
    </row>
    <row r="151" spans="1:16" s="92" customFormat="1" ht="21.75" customHeight="1" x14ac:dyDescent="0.3">
      <c r="A151" s="90"/>
      <c r="B151" s="174"/>
      <c r="C151" s="376" t="s">
        <v>164</v>
      </c>
      <c r="D151" s="378"/>
      <c r="E151" s="184" t="s">
        <v>165</v>
      </c>
      <c r="F151" s="381" t="s">
        <v>209</v>
      </c>
      <c r="G151" s="382"/>
      <c r="H151" s="114">
        <f>H145/H148</f>
        <v>108</v>
      </c>
      <c r="I151" s="114">
        <v>0</v>
      </c>
      <c r="J151" s="114">
        <f>H151+I151</f>
        <v>108</v>
      </c>
      <c r="K151" s="114">
        <f>K145/K148</f>
        <v>108</v>
      </c>
      <c r="L151" s="114">
        <v>0</v>
      </c>
      <c r="M151" s="114">
        <f>K151+L151</f>
        <v>108</v>
      </c>
      <c r="N151" s="121">
        <f>K151-H151</f>
        <v>0</v>
      </c>
      <c r="O151" s="121">
        <v>0</v>
      </c>
      <c r="P151" s="121">
        <f>M151-J151</f>
        <v>0</v>
      </c>
    </row>
    <row r="152" spans="1:16" s="92" customFormat="1" ht="21.75" customHeight="1" x14ac:dyDescent="0.25">
      <c r="A152" s="90"/>
      <c r="B152" s="376" t="s">
        <v>281</v>
      </c>
      <c r="C152" s="377"/>
      <c r="D152" s="377"/>
      <c r="E152" s="377"/>
      <c r="F152" s="377"/>
      <c r="G152" s="377"/>
      <c r="H152" s="377"/>
      <c r="I152" s="377"/>
      <c r="J152" s="377"/>
      <c r="K152" s="377"/>
      <c r="L152" s="377"/>
      <c r="M152" s="377"/>
      <c r="N152" s="377"/>
      <c r="O152" s="377"/>
      <c r="P152" s="378"/>
    </row>
    <row r="153" spans="1:16" s="92" customFormat="1" ht="21.75" customHeight="1" x14ac:dyDescent="0.3">
      <c r="A153" s="90"/>
      <c r="B153" s="182" t="s">
        <v>250</v>
      </c>
      <c r="C153" s="379" t="s">
        <v>9</v>
      </c>
      <c r="D153" s="380"/>
      <c r="E153" s="183"/>
      <c r="F153" s="93"/>
      <c r="G153" s="93"/>
      <c r="H153" s="114"/>
      <c r="I153" s="114"/>
      <c r="J153" s="114"/>
      <c r="K153" s="114"/>
      <c r="L153" s="114"/>
      <c r="M153" s="114"/>
      <c r="N153" s="114"/>
      <c r="O153" s="114"/>
      <c r="P153" s="114"/>
    </row>
    <row r="154" spans="1:16" s="92" customFormat="1" ht="62.25" customHeight="1" x14ac:dyDescent="0.3">
      <c r="A154" s="90"/>
      <c r="B154" s="174"/>
      <c r="C154" s="376" t="s">
        <v>253</v>
      </c>
      <c r="D154" s="378"/>
      <c r="E154" s="184" t="s">
        <v>64</v>
      </c>
      <c r="F154" s="381" t="s">
        <v>209</v>
      </c>
      <c r="G154" s="382"/>
      <c r="H154" s="114">
        <v>100</v>
      </c>
      <c r="I154" s="114">
        <v>0</v>
      </c>
      <c r="J154" s="114">
        <f>H154+I154</f>
        <v>100</v>
      </c>
      <c r="K154" s="114">
        <v>100</v>
      </c>
      <c r="L154" s="114">
        <v>0</v>
      </c>
      <c r="M154" s="114">
        <f>K154+L154</f>
        <v>100</v>
      </c>
      <c r="N154" s="121">
        <f>K154-H154</f>
        <v>0</v>
      </c>
      <c r="O154" s="121">
        <v>0</v>
      </c>
      <c r="P154" s="121">
        <f>M154-J154</f>
        <v>0</v>
      </c>
    </row>
    <row r="155" spans="1:16" s="92" customFormat="1" ht="23.25" customHeight="1" x14ac:dyDescent="0.25">
      <c r="A155" s="90"/>
      <c r="B155" s="456" t="s">
        <v>281</v>
      </c>
      <c r="C155" s="457"/>
      <c r="D155" s="457"/>
      <c r="E155" s="457"/>
      <c r="F155" s="457"/>
      <c r="G155" s="457"/>
      <c r="H155" s="457"/>
      <c r="I155" s="457"/>
      <c r="J155" s="457"/>
      <c r="K155" s="457"/>
      <c r="L155" s="457"/>
      <c r="M155" s="457"/>
      <c r="N155" s="457"/>
      <c r="O155" s="457"/>
      <c r="P155" s="143"/>
    </row>
    <row r="156" spans="1:16" s="92" customFormat="1" ht="31.5" customHeight="1" x14ac:dyDescent="0.3">
      <c r="A156" s="90"/>
      <c r="B156" s="141">
        <v>8</v>
      </c>
      <c r="C156" s="452" t="s">
        <v>254</v>
      </c>
      <c r="D156" s="453"/>
      <c r="E156" s="124"/>
      <c r="F156" s="126"/>
      <c r="G156" s="126"/>
      <c r="H156" s="126"/>
      <c r="I156" s="126"/>
      <c r="J156" s="126"/>
      <c r="K156" s="126"/>
      <c r="L156" s="126"/>
      <c r="M156" s="126"/>
      <c r="N156" s="152"/>
      <c r="O156" s="126"/>
      <c r="P156" s="125"/>
    </row>
    <row r="157" spans="1:16" s="92" customFormat="1" ht="21.75" customHeight="1" x14ac:dyDescent="0.3">
      <c r="A157" s="90"/>
      <c r="B157" s="182" t="s">
        <v>255</v>
      </c>
      <c r="C157" s="379" t="s">
        <v>6</v>
      </c>
      <c r="D157" s="380"/>
      <c r="E157" s="188"/>
      <c r="F157" s="124"/>
      <c r="G157" s="125"/>
      <c r="H157" s="108"/>
      <c r="I157" s="108"/>
      <c r="J157" s="108"/>
      <c r="K157" s="108"/>
      <c r="L157" s="108"/>
      <c r="M157" s="108"/>
      <c r="N157" s="122"/>
      <c r="O157" s="108"/>
      <c r="P157" s="108"/>
    </row>
    <row r="158" spans="1:16" s="92" customFormat="1" ht="95.25" customHeight="1" x14ac:dyDescent="0.3">
      <c r="A158" s="90"/>
      <c r="B158" s="174"/>
      <c r="C158" s="376" t="s">
        <v>160</v>
      </c>
      <c r="D158" s="378"/>
      <c r="E158" s="184" t="s">
        <v>165</v>
      </c>
      <c r="F158" s="467" t="s">
        <v>276</v>
      </c>
      <c r="G158" s="468"/>
      <c r="H158" s="115">
        <f>E49</f>
        <v>114</v>
      </c>
      <c r="I158" s="115">
        <v>0</v>
      </c>
      <c r="J158" s="115">
        <f>H158+I158</f>
        <v>114</v>
      </c>
      <c r="K158" s="121">
        <f>H49</f>
        <v>1</v>
      </c>
      <c r="L158" s="121">
        <v>0</v>
      </c>
      <c r="M158" s="121">
        <f>K158+L158</f>
        <v>1</v>
      </c>
      <c r="N158" s="121">
        <f>K158-H158</f>
        <v>-113</v>
      </c>
      <c r="O158" s="121">
        <v>0</v>
      </c>
      <c r="P158" s="121">
        <f>M158-J158</f>
        <v>-113</v>
      </c>
    </row>
    <row r="159" spans="1:16" s="92" customFormat="1" ht="30.75" customHeight="1" x14ac:dyDescent="0.25">
      <c r="A159" s="90"/>
      <c r="B159" s="444" t="s">
        <v>282</v>
      </c>
      <c r="C159" s="445"/>
      <c r="D159" s="445"/>
      <c r="E159" s="445"/>
      <c r="F159" s="445"/>
      <c r="G159" s="445"/>
      <c r="H159" s="445"/>
      <c r="I159" s="445"/>
      <c r="J159" s="445"/>
      <c r="K159" s="445"/>
      <c r="L159" s="445"/>
      <c r="M159" s="445"/>
      <c r="N159" s="445"/>
      <c r="O159" s="445"/>
      <c r="P159" s="446"/>
    </row>
    <row r="160" spans="1:16" s="92" customFormat="1" ht="21.75" customHeight="1" x14ac:dyDescent="0.3">
      <c r="A160" s="90"/>
      <c r="B160" s="182" t="s">
        <v>256</v>
      </c>
      <c r="C160" s="379" t="s">
        <v>9</v>
      </c>
      <c r="D160" s="380"/>
      <c r="E160" s="188"/>
      <c r="F160" s="93"/>
      <c r="G160" s="93"/>
      <c r="H160" s="114"/>
      <c r="I160" s="114"/>
      <c r="J160" s="114"/>
      <c r="K160" s="114"/>
      <c r="L160" s="114"/>
      <c r="M160" s="114"/>
      <c r="N160" s="114"/>
      <c r="O160" s="114"/>
      <c r="P160" s="114"/>
    </row>
    <row r="161" spans="1:21" s="92" customFormat="1" ht="21.75" customHeight="1" x14ac:dyDescent="0.3">
      <c r="A161" s="90"/>
      <c r="B161" s="174"/>
      <c r="C161" s="376" t="s">
        <v>257</v>
      </c>
      <c r="D161" s="378"/>
      <c r="E161" s="184" t="s">
        <v>64</v>
      </c>
      <c r="F161" s="381"/>
      <c r="G161" s="451"/>
      <c r="H161" s="114">
        <v>100</v>
      </c>
      <c r="I161" s="114">
        <v>0</v>
      </c>
      <c r="J161" s="114">
        <f>H161+I161</f>
        <v>100</v>
      </c>
      <c r="K161" s="114">
        <v>100</v>
      </c>
      <c r="L161" s="114">
        <v>0</v>
      </c>
      <c r="M161" s="114">
        <f>K161+L161</f>
        <v>100</v>
      </c>
      <c r="N161" s="121">
        <v>0</v>
      </c>
      <c r="O161" s="121">
        <v>0</v>
      </c>
      <c r="P161" s="121">
        <v>0</v>
      </c>
    </row>
    <row r="162" spans="1:21" s="92" customFormat="1" ht="21.75" customHeight="1" x14ac:dyDescent="0.25">
      <c r="A162" s="90"/>
      <c r="B162" s="376" t="s">
        <v>281</v>
      </c>
      <c r="C162" s="377"/>
      <c r="D162" s="377"/>
      <c r="E162" s="377"/>
      <c r="F162" s="377"/>
      <c r="G162" s="377"/>
      <c r="H162" s="377"/>
      <c r="I162" s="377"/>
      <c r="J162" s="377"/>
      <c r="K162" s="377"/>
      <c r="L162" s="377"/>
      <c r="M162" s="377"/>
      <c r="N162" s="377"/>
      <c r="O162" s="377"/>
      <c r="P162" s="378"/>
    </row>
    <row r="163" spans="1:21" s="92" customFormat="1" ht="67.5" customHeight="1" x14ac:dyDescent="0.3">
      <c r="A163" s="90"/>
      <c r="B163" s="141">
        <v>9</v>
      </c>
      <c r="C163" s="452" t="s">
        <v>273</v>
      </c>
      <c r="D163" s="453"/>
      <c r="E163" s="184"/>
      <c r="F163" s="93"/>
      <c r="G163" s="93"/>
      <c r="H163" s="114"/>
      <c r="I163" s="114"/>
      <c r="J163" s="114"/>
      <c r="K163" s="114"/>
      <c r="L163" s="114"/>
      <c r="M163" s="114"/>
      <c r="N163" s="114"/>
      <c r="O163" s="114"/>
      <c r="P163" s="114"/>
    </row>
    <row r="164" spans="1:21" s="92" customFormat="1" ht="21.75" customHeight="1" x14ac:dyDescent="0.3">
      <c r="A164" s="90"/>
      <c r="B164" s="182" t="s">
        <v>262</v>
      </c>
      <c r="C164" s="379" t="s">
        <v>6</v>
      </c>
      <c r="D164" s="380"/>
      <c r="E164" s="188"/>
      <c r="F164" s="381"/>
      <c r="G164" s="382"/>
      <c r="H164" s="114"/>
      <c r="I164" s="114"/>
      <c r="J164" s="114"/>
      <c r="K164" s="114"/>
      <c r="L164" s="114"/>
      <c r="M164" s="114"/>
      <c r="N164" s="121"/>
      <c r="O164" s="121"/>
      <c r="P164" s="121"/>
    </row>
    <row r="165" spans="1:21" s="92" customFormat="1" ht="87" customHeight="1" x14ac:dyDescent="0.3">
      <c r="A165" s="90"/>
      <c r="B165" s="174"/>
      <c r="C165" s="376" t="s">
        <v>275</v>
      </c>
      <c r="D165" s="378"/>
      <c r="E165" s="184" t="s">
        <v>165</v>
      </c>
      <c r="F165" s="467" t="s">
        <v>276</v>
      </c>
      <c r="G165" s="468"/>
      <c r="H165" s="115">
        <f>E50</f>
        <v>3872</v>
      </c>
      <c r="I165" s="115">
        <v>0</v>
      </c>
      <c r="J165" s="115">
        <f>H165+I165</f>
        <v>3872</v>
      </c>
      <c r="K165" s="121">
        <f>H50</f>
        <v>3872</v>
      </c>
      <c r="L165" s="121">
        <v>0</v>
      </c>
      <c r="M165" s="121">
        <f>K165+L165</f>
        <v>3872</v>
      </c>
      <c r="N165" s="121">
        <f>K165-H165</f>
        <v>0</v>
      </c>
      <c r="O165" s="121">
        <v>0</v>
      </c>
      <c r="P165" s="121">
        <f>M165-J165</f>
        <v>0</v>
      </c>
    </row>
    <row r="166" spans="1:21" s="92" customFormat="1" ht="24.75" customHeight="1" x14ac:dyDescent="0.25">
      <c r="A166" s="90"/>
      <c r="B166" s="444" t="s">
        <v>281</v>
      </c>
      <c r="C166" s="445"/>
      <c r="D166" s="445"/>
      <c r="E166" s="445"/>
      <c r="F166" s="445"/>
      <c r="G166" s="445"/>
      <c r="H166" s="445"/>
      <c r="I166" s="445"/>
      <c r="J166" s="445"/>
      <c r="K166" s="445"/>
      <c r="L166" s="445"/>
      <c r="M166" s="445"/>
      <c r="N166" s="445"/>
      <c r="O166" s="445"/>
      <c r="P166" s="446"/>
    </row>
    <row r="167" spans="1:21" s="92" customFormat="1" ht="21.75" customHeight="1" x14ac:dyDescent="0.3">
      <c r="A167" s="90"/>
      <c r="B167" s="182" t="s">
        <v>263</v>
      </c>
      <c r="C167" s="379" t="s">
        <v>9</v>
      </c>
      <c r="D167" s="380"/>
      <c r="E167" s="183"/>
      <c r="F167" s="93"/>
      <c r="G167" s="93"/>
      <c r="H167" s="114"/>
      <c r="I167" s="114"/>
      <c r="J167" s="114"/>
      <c r="K167" s="114"/>
      <c r="L167" s="114"/>
      <c r="M167" s="114"/>
      <c r="N167" s="114"/>
      <c r="O167" s="114"/>
      <c r="P167" s="114"/>
    </row>
    <row r="168" spans="1:21" s="92" customFormat="1" ht="36" customHeight="1" x14ac:dyDescent="0.3">
      <c r="A168" s="90"/>
      <c r="B168" s="174"/>
      <c r="C168" s="487" t="s">
        <v>257</v>
      </c>
      <c r="D168" s="487"/>
      <c r="E168" s="184" t="s">
        <v>64</v>
      </c>
      <c r="F168" s="483" t="s">
        <v>209</v>
      </c>
      <c r="G168" s="483"/>
      <c r="H168" s="114">
        <v>100</v>
      </c>
      <c r="I168" s="114">
        <v>0</v>
      </c>
      <c r="J168" s="114">
        <f>H168+I168</f>
        <v>100</v>
      </c>
      <c r="K168" s="114">
        <v>100</v>
      </c>
      <c r="L168" s="114">
        <v>0</v>
      </c>
      <c r="M168" s="114">
        <f>K168+L168</f>
        <v>100</v>
      </c>
      <c r="N168" s="121">
        <f>K168-H168</f>
        <v>0</v>
      </c>
      <c r="O168" s="121">
        <v>0</v>
      </c>
      <c r="P168" s="121">
        <f>M168-J168</f>
        <v>0</v>
      </c>
    </row>
    <row r="169" spans="1:21" s="92" customFormat="1" ht="21" customHeight="1" x14ac:dyDescent="0.3">
      <c r="A169" s="90"/>
      <c r="B169" s="465" t="s">
        <v>281</v>
      </c>
      <c r="C169" s="466"/>
      <c r="D169" s="466"/>
      <c r="E169" s="466"/>
      <c r="F169" s="466"/>
      <c r="G169" s="466"/>
      <c r="H169" s="466"/>
      <c r="I169" s="466"/>
      <c r="J169" s="466"/>
      <c r="K169" s="466"/>
      <c r="L169" s="466"/>
      <c r="M169" s="466"/>
      <c r="N169" s="466"/>
      <c r="O169" s="150"/>
      <c r="P169" s="127"/>
    </row>
    <row r="170" spans="1:21" s="92" customFormat="1" ht="21.75" customHeight="1" x14ac:dyDescent="0.3">
      <c r="A170" s="90"/>
      <c r="B170" s="214"/>
      <c r="C170" s="215"/>
      <c r="D170" s="215"/>
      <c r="E170" s="216"/>
      <c r="F170" s="148"/>
      <c r="G170" s="148"/>
      <c r="H170" s="148"/>
      <c r="I170" s="148"/>
      <c r="J170" s="148"/>
      <c r="K170" s="148"/>
      <c r="L170" s="148"/>
      <c r="M170" s="148"/>
      <c r="N170" s="143"/>
      <c r="O170" s="143"/>
      <c r="P170" s="143"/>
    </row>
    <row r="171" spans="1:21" s="92" customFormat="1" ht="169.5" customHeight="1" x14ac:dyDescent="0.3">
      <c r="A171" s="90"/>
      <c r="B171" s="490" t="s">
        <v>280</v>
      </c>
      <c r="C171" s="490"/>
      <c r="D171" s="490"/>
      <c r="E171" s="490"/>
      <c r="F171" s="490"/>
      <c r="G171" s="490"/>
      <c r="H171" s="490"/>
      <c r="I171" s="490"/>
      <c r="J171" s="490"/>
      <c r="K171" s="490"/>
      <c r="L171" s="490"/>
      <c r="M171" s="490"/>
      <c r="N171" s="167"/>
      <c r="O171" s="142"/>
      <c r="P171" s="93"/>
      <c r="U171" s="151"/>
    </row>
    <row r="172" spans="1:21" s="92" customFormat="1" ht="78" customHeight="1" x14ac:dyDescent="0.3">
      <c r="A172" s="90"/>
      <c r="B172" s="489" t="s">
        <v>284</v>
      </c>
      <c r="C172" s="489"/>
      <c r="D172" s="489"/>
      <c r="E172" s="489"/>
      <c r="F172" s="489"/>
      <c r="G172" s="489"/>
      <c r="H172" s="489"/>
      <c r="I172" s="489"/>
      <c r="J172" s="489"/>
      <c r="K172" s="489"/>
      <c r="L172" s="489"/>
      <c r="M172" s="489"/>
      <c r="N172" s="489"/>
      <c r="O172" s="93"/>
      <c r="P172" s="93"/>
    </row>
    <row r="173" spans="1:21" s="92" customFormat="1" ht="21.75" customHeight="1" x14ac:dyDescent="0.3">
      <c r="A173" s="133" t="s">
        <v>35</v>
      </c>
      <c r="B173" s="408" t="s">
        <v>264</v>
      </c>
      <c r="C173" s="408"/>
      <c r="D173" s="408"/>
      <c r="E173" s="168"/>
      <c r="F173" s="168"/>
      <c r="G173" s="168"/>
      <c r="H173" s="168"/>
      <c r="I173" s="168"/>
      <c r="J173" s="168"/>
      <c r="K173" s="168"/>
      <c r="L173" s="168"/>
      <c r="M173" s="168"/>
      <c r="N173" s="169"/>
      <c r="O173" s="93"/>
      <c r="P173" s="93"/>
    </row>
    <row r="174" spans="1:21" s="92" customFormat="1" ht="47.25" customHeight="1" x14ac:dyDescent="0.3">
      <c r="A174" s="90"/>
      <c r="B174" s="410" t="s">
        <v>278</v>
      </c>
      <c r="C174" s="410"/>
      <c r="D174" s="410"/>
      <c r="E174" s="410"/>
      <c r="F174" s="410"/>
      <c r="G174" s="410"/>
      <c r="H174" s="410"/>
      <c r="I174" s="410"/>
      <c r="J174" s="410"/>
      <c r="K174" s="410"/>
      <c r="L174" s="410"/>
      <c r="M174" s="410"/>
      <c r="N174" s="171"/>
      <c r="O174" s="171"/>
      <c r="P174" s="93"/>
    </row>
    <row r="175" spans="1:21" s="92" customFormat="1" ht="21.75" customHeight="1" x14ac:dyDescent="0.3">
      <c r="A175" s="90"/>
      <c r="B175" s="170" t="s">
        <v>279</v>
      </c>
      <c r="C175" s="170"/>
      <c r="D175" s="170"/>
      <c r="E175" s="170"/>
      <c r="F175" s="169"/>
      <c r="G175" s="169"/>
      <c r="H175" s="169"/>
      <c r="I175" s="169"/>
      <c r="J175" s="169"/>
      <c r="K175" s="169"/>
      <c r="L175" s="169"/>
      <c r="M175" s="169"/>
      <c r="N175" s="169"/>
      <c r="O175" s="89"/>
      <c r="P175" s="89"/>
      <c r="Q175" s="89"/>
      <c r="R175" s="89"/>
      <c r="S175" s="89"/>
    </row>
    <row r="176" spans="1:21" s="92" customFormat="1" ht="72.75" customHeight="1" x14ac:dyDescent="0.3">
      <c r="A176" s="90"/>
      <c r="B176" s="410" t="s">
        <v>299</v>
      </c>
      <c r="C176" s="410"/>
      <c r="D176" s="410"/>
      <c r="E176" s="410"/>
      <c r="F176" s="410"/>
      <c r="G176" s="410"/>
      <c r="H176" s="410"/>
      <c r="I176" s="410"/>
      <c r="J176" s="410"/>
      <c r="K176" s="410"/>
      <c r="L176" s="410"/>
      <c r="M176" s="410"/>
      <c r="N176" s="410"/>
      <c r="O176" s="96"/>
      <c r="P176" s="96"/>
    </row>
    <row r="177" spans="1:16" s="92" customFormat="1" ht="65.25" customHeight="1" x14ac:dyDescent="0.3">
      <c r="A177" s="144"/>
      <c r="B177" s="410"/>
      <c r="C177" s="410"/>
      <c r="D177" s="410"/>
      <c r="E177" s="410"/>
      <c r="F177" s="410"/>
      <c r="G177" s="410"/>
      <c r="H177" s="410"/>
      <c r="I177" s="410"/>
      <c r="J177" s="410"/>
      <c r="K177" s="410"/>
      <c r="L177" s="410"/>
      <c r="M177" s="410"/>
      <c r="N177" s="410"/>
      <c r="O177" s="93"/>
      <c r="P177" s="93"/>
    </row>
    <row r="178" spans="1:16" s="92" customFormat="1" ht="21.75" customHeight="1" x14ac:dyDescent="0.3">
      <c r="A178" s="145"/>
      <c r="B178" s="131" t="s">
        <v>268</v>
      </c>
      <c r="C178" s="131"/>
      <c r="D178" s="131"/>
      <c r="E178" s="131"/>
      <c r="F178" s="131"/>
      <c r="G178" s="131"/>
      <c r="H178" s="131"/>
      <c r="I178" s="131"/>
      <c r="J178" s="131"/>
      <c r="K178" s="131"/>
      <c r="L178" s="131"/>
      <c r="M178" s="131"/>
      <c r="N178" s="89"/>
      <c r="O178" s="93"/>
      <c r="P178" s="93"/>
    </row>
    <row r="179" spans="1:16" s="92" customFormat="1" ht="21.75" customHeight="1" x14ac:dyDescent="0.3">
      <c r="A179" s="128" t="s">
        <v>265</v>
      </c>
      <c r="B179" s="129" t="s">
        <v>266</v>
      </c>
      <c r="C179" s="129"/>
      <c r="D179" s="129"/>
      <c r="E179" s="130"/>
      <c r="F179" s="130"/>
      <c r="G179" s="93"/>
      <c r="H179" s="93"/>
      <c r="I179" s="93"/>
      <c r="J179" s="93"/>
      <c r="K179" s="93"/>
      <c r="L179" s="93"/>
      <c r="M179" s="93"/>
      <c r="N179" s="89"/>
      <c r="O179" s="93"/>
      <c r="P179" s="93"/>
    </row>
    <row r="180" spans="1:16" s="92" customFormat="1" ht="24" customHeight="1" x14ac:dyDescent="0.3">
      <c r="A180" s="90"/>
      <c r="B180" s="94"/>
      <c r="C180" s="94"/>
      <c r="D180" s="94"/>
      <c r="E180" s="93"/>
      <c r="F180" s="93"/>
      <c r="G180" s="93"/>
      <c r="H180" s="93"/>
      <c r="I180" s="93"/>
      <c r="J180" s="93"/>
      <c r="K180" s="93"/>
      <c r="L180" s="93"/>
      <c r="M180" s="93"/>
      <c r="N180" s="89"/>
      <c r="O180" s="93"/>
      <c r="P180" s="93"/>
    </row>
    <row r="181" spans="1:16" s="85" customFormat="1" ht="42" customHeight="1" x14ac:dyDescent="0.3">
      <c r="A181" s="88"/>
      <c r="B181" s="409" t="s">
        <v>269</v>
      </c>
      <c r="C181" s="409"/>
      <c r="D181" s="409"/>
      <c r="E181" s="88"/>
      <c r="G181" s="97"/>
      <c r="I181" s="407" t="s">
        <v>300</v>
      </c>
      <c r="J181" s="407"/>
    </row>
    <row r="182" spans="1:16" ht="37.5" customHeight="1" x14ac:dyDescent="0.3">
      <c r="A182" s="405"/>
      <c r="B182" s="405"/>
      <c r="C182" s="405"/>
      <c r="D182" s="405"/>
      <c r="G182" s="172" t="s">
        <v>30</v>
      </c>
      <c r="H182" s="173"/>
      <c r="I182" s="406" t="s">
        <v>302</v>
      </c>
      <c r="J182" s="406"/>
    </row>
    <row r="183" spans="1:16" ht="18.75" x14ac:dyDescent="0.3">
      <c r="A183" s="94"/>
      <c r="B183" s="94"/>
      <c r="C183" s="94"/>
      <c r="D183" s="94"/>
      <c r="G183" s="98"/>
      <c r="I183" s="99"/>
      <c r="J183" s="99"/>
    </row>
    <row r="184" spans="1:16" ht="9" customHeight="1" x14ac:dyDescent="0.3">
      <c r="A184" s="87"/>
      <c r="G184" s="86"/>
    </row>
    <row r="185" spans="1:16" ht="33" customHeight="1" x14ac:dyDescent="0.3">
      <c r="A185" s="96"/>
      <c r="B185" s="412" t="s">
        <v>175</v>
      </c>
      <c r="C185" s="412"/>
      <c r="D185" s="412"/>
      <c r="G185" s="100"/>
      <c r="I185" s="407" t="s">
        <v>301</v>
      </c>
      <c r="J185" s="407"/>
    </row>
    <row r="186" spans="1:16" ht="18.75" x14ac:dyDescent="0.3">
      <c r="A186" s="405"/>
      <c r="B186" s="405"/>
      <c r="C186" s="405"/>
      <c r="D186" s="405"/>
      <c r="G186" s="172" t="s">
        <v>30</v>
      </c>
      <c r="H186" s="173"/>
      <c r="I186" s="406" t="s">
        <v>302</v>
      </c>
      <c r="J186" s="406"/>
    </row>
    <row r="211" spans="2:25" ht="72" customHeight="1" x14ac:dyDescent="0.3">
      <c r="B211" s="395"/>
      <c r="C211" s="395"/>
      <c r="D211" s="395"/>
      <c r="E211" s="395"/>
      <c r="F211" s="395"/>
      <c r="G211" s="395"/>
      <c r="H211" s="395"/>
      <c r="I211" s="395"/>
      <c r="J211" s="395"/>
      <c r="K211" s="395"/>
      <c r="L211" s="395"/>
      <c r="M211" s="395"/>
      <c r="N211" s="395"/>
      <c r="T211" s="153"/>
      <c r="U211" s="153"/>
      <c r="V211" s="153"/>
      <c r="W211" s="153"/>
      <c r="X211" s="153"/>
      <c r="Y211" s="153"/>
    </row>
    <row r="212" spans="2:25" x14ac:dyDescent="0.25">
      <c r="B212" s="166"/>
      <c r="C212" s="166"/>
      <c r="D212" s="166"/>
      <c r="E212" s="166"/>
      <c r="F212" s="166"/>
      <c r="G212" s="166"/>
      <c r="H212" s="166"/>
      <c r="I212" s="166"/>
      <c r="J212" s="166"/>
      <c r="K212" s="166"/>
      <c r="L212" s="166"/>
      <c r="M212" s="166"/>
      <c r="N212" s="166"/>
      <c r="T212" s="153"/>
      <c r="U212" s="153"/>
      <c r="V212" s="153"/>
      <c r="W212" s="153"/>
      <c r="X212" s="153"/>
      <c r="Y212" s="153"/>
    </row>
    <row r="213" spans="2:25" x14ac:dyDescent="0.25">
      <c r="B213" s="166"/>
      <c r="C213" s="166"/>
      <c r="D213" s="166"/>
      <c r="E213" s="166"/>
      <c r="F213" s="166"/>
      <c r="G213" s="166"/>
      <c r="H213" s="166"/>
      <c r="I213" s="166"/>
      <c r="J213" s="166"/>
      <c r="K213" s="166"/>
      <c r="L213" s="166"/>
      <c r="M213" s="166"/>
      <c r="N213" s="166"/>
      <c r="T213" s="153"/>
      <c r="U213" s="153"/>
      <c r="V213" s="153"/>
      <c r="W213" s="153"/>
      <c r="X213" s="153"/>
      <c r="Y213" s="153"/>
    </row>
    <row r="214" spans="2:25" ht="151.5" customHeight="1" x14ac:dyDescent="0.3">
      <c r="B214" s="397"/>
      <c r="C214" s="397"/>
      <c r="D214" s="397"/>
      <c r="E214" s="397"/>
      <c r="F214" s="397"/>
      <c r="G214" s="397"/>
      <c r="H214" s="397"/>
      <c r="I214" s="397"/>
      <c r="J214" s="397"/>
      <c r="K214" s="397"/>
      <c r="L214" s="397"/>
      <c r="M214" s="397"/>
      <c r="N214" s="166"/>
      <c r="T214" s="153"/>
      <c r="U214" s="153"/>
      <c r="V214" s="402"/>
      <c r="W214" s="402"/>
      <c r="X214" s="153"/>
      <c r="Y214" s="153"/>
    </row>
    <row r="215" spans="2:25" x14ac:dyDescent="0.25">
      <c r="B215" s="166"/>
      <c r="C215" s="166"/>
      <c r="D215" s="166"/>
      <c r="E215" s="166"/>
      <c r="F215" s="166"/>
      <c r="G215" s="166"/>
      <c r="H215" s="166"/>
      <c r="I215" s="166"/>
      <c r="J215" s="166"/>
      <c r="K215" s="166"/>
      <c r="L215" s="166"/>
      <c r="M215" s="166"/>
      <c r="N215" s="166"/>
      <c r="T215" s="153"/>
      <c r="U215" s="153"/>
      <c r="V215" s="153"/>
      <c r="W215" s="153"/>
      <c r="X215" s="153"/>
      <c r="Y215" s="153"/>
    </row>
    <row r="216" spans="2:25" x14ac:dyDescent="0.25">
      <c r="B216" s="166"/>
      <c r="C216" s="166"/>
      <c r="D216" s="166"/>
      <c r="E216" s="166"/>
      <c r="F216" s="166"/>
      <c r="G216" s="166"/>
      <c r="H216" s="166"/>
      <c r="I216" s="166"/>
      <c r="J216" s="166"/>
      <c r="K216" s="166"/>
      <c r="L216" s="166"/>
      <c r="M216" s="166"/>
      <c r="N216" s="166"/>
      <c r="T216" s="153"/>
      <c r="U216" s="153"/>
      <c r="V216" s="153"/>
      <c r="W216" s="153"/>
      <c r="X216" s="153"/>
      <c r="Y216" s="153"/>
    </row>
    <row r="217" spans="2:25" x14ac:dyDescent="0.25">
      <c r="B217" s="166"/>
      <c r="C217" s="166"/>
      <c r="D217" s="166"/>
      <c r="E217" s="166"/>
      <c r="F217" s="166"/>
      <c r="G217" s="166"/>
      <c r="H217" s="166"/>
      <c r="I217" s="166"/>
      <c r="J217" s="166"/>
      <c r="K217" s="166"/>
      <c r="L217" s="166"/>
      <c r="M217" s="166"/>
      <c r="N217" s="166"/>
      <c r="T217" s="153"/>
      <c r="U217" s="153"/>
      <c r="V217" s="153"/>
      <c r="W217" s="153"/>
      <c r="X217" s="153"/>
      <c r="Y217" s="153"/>
    </row>
    <row r="218" spans="2:25" ht="144.75" customHeight="1" x14ac:dyDescent="0.25">
      <c r="B218" s="166"/>
      <c r="C218" s="166"/>
      <c r="D218" s="166"/>
      <c r="E218" s="166"/>
      <c r="F218" s="166"/>
      <c r="G218" s="166"/>
      <c r="H218" s="166"/>
      <c r="I218" s="166"/>
      <c r="J218" s="166"/>
      <c r="K218" s="166"/>
      <c r="L218" s="166"/>
      <c r="M218" s="166"/>
      <c r="N218" s="166"/>
      <c r="T218" s="153"/>
      <c r="U218" s="153"/>
      <c r="V218" s="402"/>
      <c r="W218" s="402"/>
      <c r="X218" s="153"/>
      <c r="Y218" s="153"/>
    </row>
    <row r="219" spans="2:25" x14ac:dyDescent="0.25">
      <c r="T219" s="153"/>
      <c r="U219" s="153"/>
      <c r="V219" s="153"/>
      <c r="W219" s="153"/>
      <c r="X219" s="153"/>
      <c r="Y219" s="153"/>
    </row>
    <row r="220" spans="2:25" x14ac:dyDescent="0.25">
      <c r="T220" s="153"/>
      <c r="U220" s="153"/>
      <c r="V220" s="153"/>
      <c r="W220" s="153"/>
      <c r="X220" s="153"/>
      <c r="Y220" s="153"/>
    </row>
    <row r="221" spans="2:25" x14ac:dyDescent="0.25">
      <c r="T221" s="153"/>
      <c r="U221" s="153"/>
      <c r="V221" s="153"/>
      <c r="W221" s="153"/>
      <c r="X221" s="153"/>
      <c r="Y221" s="153"/>
    </row>
    <row r="222" spans="2:25" x14ac:dyDescent="0.25">
      <c r="T222" s="153"/>
      <c r="U222" s="153"/>
      <c r="V222" s="153"/>
      <c r="W222" s="153"/>
      <c r="X222" s="153"/>
      <c r="Y222" s="153"/>
    </row>
    <row r="223" spans="2:25" x14ac:dyDescent="0.25">
      <c r="T223" s="153"/>
      <c r="U223" s="153"/>
      <c r="V223" s="153"/>
      <c r="W223" s="153"/>
      <c r="X223" s="153"/>
      <c r="Y223" s="153"/>
    </row>
    <row r="224" spans="2:25" x14ac:dyDescent="0.25">
      <c r="T224" s="153"/>
      <c r="U224" s="153"/>
      <c r="V224" s="153"/>
      <c r="W224" s="153"/>
      <c r="X224" s="153"/>
      <c r="Y224" s="153"/>
    </row>
    <row r="225" spans="20:25" x14ac:dyDescent="0.25">
      <c r="T225" s="153"/>
      <c r="U225" s="153"/>
      <c r="V225" s="153"/>
      <c r="W225" s="153"/>
      <c r="X225" s="153"/>
      <c r="Y225" s="153"/>
    </row>
    <row r="226" spans="20:25" x14ac:dyDescent="0.25">
      <c r="T226" s="153"/>
      <c r="U226" s="153"/>
      <c r="V226" s="153"/>
      <c r="W226" s="153"/>
      <c r="X226" s="153"/>
      <c r="Y226" s="153"/>
    </row>
    <row r="227" spans="20:25" x14ac:dyDescent="0.25">
      <c r="T227" s="153"/>
      <c r="U227" s="153"/>
      <c r="V227" s="153"/>
      <c r="W227" s="153"/>
      <c r="X227" s="153"/>
      <c r="Y227" s="153"/>
    </row>
    <row r="228" spans="20:25" x14ac:dyDescent="0.25">
      <c r="T228" s="153"/>
      <c r="U228" s="153"/>
      <c r="V228" s="153"/>
      <c r="W228" s="153"/>
      <c r="X228" s="153"/>
      <c r="Y228" s="153"/>
    </row>
    <row r="229" spans="20:25" x14ac:dyDescent="0.25">
      <c r="T229" s="153"/>
      <c r="U229" s="153"/>
      <c r="V229" s="153"/>
      <c r="W229" s="153"/>
      <c r="X229" s="153"/>
      <c r="Y229" s="153"/>
    </row>
    <row r="230" spans="20:25" x14ac:dyDescent="0.25">
      <c r="T230" s="153"/>
      <c r="U230" s="153"/>
      <c r="V230" s="153"/>
      <c r="W230" s="153"/>
      <c r="X230" s="153"/>
      <c r="Y230" s="153"/>
    </row>
    <row r="231" spans="20:25" x14ac:dyDescent="0.25">
      <c r="T231" s="153"/>
      <c r="U231" s="153"/>
      <c r="V231" s="153"/>
      <c r="W231" s="153"/>
      <c r="X231" s="153"/>
      <c r="Y231" s="153"/>
    </row>
    <row r="232" spans="20:25" x14ac:dyDescent="0.25">
      <c r="T232" s="153"/>
      <c r="U232" s="153"/>
      <c r="V232" s="153"/>
      <c r="W232" s="153"/>
      <c r="X232" s="153"/>
      <c r="Y232" s="153"/>
    </row>
    <row r="233" spans="20:25" x14ac:dyDescent="0.25">
      <c r="T233" s="153"/>
      <c r="U233" s="153"/>
      <c r="V233" s="153"/>
      <c r="W233" s="153"/>
      <c r="X233" s="153"/>
      <c r="Y233" s="153"/>
    </row>
    <row r="234" spans="20:25" x14ac:dyDescent="0.25">
      <c r="T234" s="153"/>
      <c r="U234" s="153"/>
      <c r="V234" s="153"/>
      <c r="W234" s="153"/>
      <c r="X234" s="153"/>
      <c r="Y234" s="153"/>
    </row>
    <row r="235" spans="20:25" x14ac:dyDescent="0.25">
      <c r="T235" s="153"/>
      <c r="U235" s="153"/>
      <c r="V235" s="153"/>
      <c r="W235" s="153"/>
      <c r="X235" s="153"/>
      <c r="Y235" s="153"/>
    </row>
    <row r="236" spans="20:25" x14ac:dyDescent="0.25">
      <c r="T236" s="153"/>
      <c r="U236" s="153"/>
      <c r="V236" s="153"/>
      <c r="W236" s="153"/>
      <c r="X236" s="153"/>
      <c r="Y236" s="153"/>
    </row>
    <row r="237" spans="20:25" x14ac:dyDescent="0.25">
      <c r="T237" s="153"/>
      <c r="U237" s="153"/>
      <c r="V237" s="153"/>
      <c r="W237" s="153"/>
      <c r="X237" s="153"/>
      <c r="Y237" s="153"/>
    </row>
    <row r="238" spans="20:25" x14ac:dyDescent="0.25">
      <c r="T238" s="153"/>
      <c r="U238" s="153"/>
      <c r="V238" s="153"/>
      <c r="W238" s="153"/>
      <c r="X238" s="153"/>
      <c r="Y238" s="153"/>
    </row>
    <row r="239" spans="20:25" x14ac:dyDescent="0.25">
      <c r="T239" s="153"/>
      <c r="U239" s="153"/>
      <c r="V239" s="153"/>
      <c r="W239" s="153"/>
      <c r="X239" s="153"/>
      <c r="Y239" s="153"/>
    </row>
    <row r="240" spans="20:25" x14ac:dyDescent="0.25">
      <c r="T240" s="153"/>
      <c r="U240" s="153"/>
      <c r="V240" s="153"/>
      <c r="W240" s="153"/>
      <c r="X240" s="153"/>
      <c r="Y240" s="153"/>
    </row>
    <row r="241" spans="20:25" x14ac:dyDescent="0.25">
      <c r="T241" s="153"/>
      <c r="U241" s="153"/>
      <c r="V241" s="153"/>
      <c r="W241" s="153"/>
      <c r="X241" s="153"/>
      <c r="Y241" s="153"/>
    </row>
    <row r="242" spans="20:25" x14ac:dyDescent="0.25">
      <c r="T242" s="153"/>
      <c r="U242" s="153"/>
      <c r="V242" s="153"/>
      <c r="W242" s="153"/>
      <c r="X242" s="153"/>
      <c r="Y242" s="153"/>
    </row>
    <row r="243" spans="20:25" x14ac:dyDescent="0.25">
      <c r="T243" s="153"/>
      <c r="U243" s="153"/>
      <c r="V243" s="153"/>
      <c r="W243" s="153"/>
      <c r="X243" s="153"/>
      <c r="Y243" s="153"/>
    </row>
    <row r="244" spans="20:25" x14ac:dyDescent="0.25">
      <c r="T244" s="153"/>
      <c r="U244" s="153"/>
      <c r="V244" s="153"/>
      <c r="W244" s="153"/>
      <c r="X244" s="153"/>
      <c r="Y244" s="153"/>
    </row>
    <row r="245" spans="20:25" x14ac:dyDescent="0.25">
      <c r="T245" s="153"/>
      <c r="U245" s="153"/>
      <c r="V245" s="153"/>
      <c r="W245" s="153"/>
      <c r="X245" s="153"/>
      <c r="Y245" s="153"/>
    </row>
    <row r="246" spans="20:25" x14ac:dyDescent="0.25">
      <c r="T246" s="153"/>
      <c r="U246" s="153"/>
      <c r="V246" s="153"/>
      <c r="W246" s="153"/>
      <c r="X246" s="153"/>
      <c r="Y246" s="153"/>
    </row>
    <row r="247" spans="20:25" x14ac:dyDescent="0.25">
      <c r="T247" s="153"/>
      <c r="U247" s="153"/>
      <c r="V247" s="153"/>
      <c r="W247" s="153"/>
      <c r="X247" s="153"/>
      <c r="Y247" s="153"/>
    </row>
    <row r="248" spans="20:25" x14ac:dyDescent="0.25">
      <c r="T248" s="153"/>
      <c r="U248" s="153"/>
      <c r="V248" s="153"/>
      <c r="W248" s="153"/>
      <c r="X248" s="153"/>
      <c r="Y248" s="153"/>
    </row>
    <row r="249" spans="20:25" x14ac:dyDescent="0.25">
      <c r="T249" s="153"/>
      <c r="U249" s="153"/>
      <c r="V249" s="153"/>
      <c r="W249" s="153"/>
      <c r="X249" s="153"/>
      <c r="Y249" s="153"/>
    </row>
    <row r="250" spans="20:25" x14ac:dyDescent="0.25">
      <c r="T250" s="153"/>
      <c r="U250" s="153"/>
      <c r="V250" s="153"/>
      <c r="W250" s="153"/>
      <c r="X250" s="153"/>
      <c r="Y250" s="153"/>
    </row>
    <row r="251" spans="20:25" x14ac:dyDescent="0.25">
      <c r="T251" s="153"/>
      <c r="U251" s="153"/>
      <c r="V251" s="153"/>
      <c r="W251" s="153"/>
      <c r="X251" s="153"/>
      <c r="Y251" s="153"/>
    </row>
    <row r="252" spans="20:25" x14ac:dyDescent="0.25">
      <c r="T252" s="153"/>
      <c r="U252" s="153"/>
      <c r="V252" s="153"/>
      <c r="W252" s="153"/>
      <c r="X252" s="153"/>
      <c r="Y252" s="153"/>
    </row>
    <row r="253" spans="20:25" x14ac:dyDescent="0.25">
      <c r="T253" s="153"/>
      <c r="U253" s="153"/>
      <c r="V253" s="153"/>
      <c r="W253" s="153"/>
      <c r="X253" s="153"/>
      <c r="Y253" s="153"/>
    </row>
    <row r="254" spans="20:25" x14ac:dyDescent="0.25">
      <c r="T254" s="153"/>
      <c r="U254" s="153"/>
      <c r="V254" s="153"/>
      <c r="W254" s="153"/>
      <c r="X254" s="153"/>
      <c r="Y254" s="153"/>
    </row>
    <row r="255" spans="20:25" x14ac:dyDescent="0.25">
      <c r="T255" s="153"/>
      <c r="U255" s="153"/>
      <c r="V255" s="153"/>
      <c r="W255" s="153"/>
      <c r="X255" s="153"/>
      <c r="Y255" s="153"/>
    </row>
    <row r="256" spans="20:25" x14ac:dyDescent="0.25">
      <c r="T256" s="153"/>
      <c r="U256" s="153"/>
      <c r="V256" s="153"/>
      <c r="W256" s="153"/>
      <c r="X256" s="153"/>
      <c r="Y256" s="153"/>
    </row>
    <row r="257" spans="20:25" x14ac:dyDescent="0.25">
      <c r="T257" s="153"/>
      <c r="U257" s="153"/>
      <c r="V257" s="153"/>
      <c r="W257" s="153"/>
      <c r="X257" s="153"/>
      <c r="Y257" s="153"/>
    </row>
    <row r="258" spans="20:25" x14ac:dyDescent="0.25">
      <c r="T258" s="153"/>
      <c r="U258" s="153"/>
      <c r="V258" s="153"/>
      <c r="W258" s="153"/>
      <c r="X258" s="153"/>
      <c r="Y258" s="153"/>
    </row>
    <row r="259" spans="20:25" x14ac:dyDescent="0.25">
      <c r="T259" s="153"/>
      <c r="U259" s="153"/>
      <c r="V259" s="153"/>
      <c r="W259" s="153"/>
      <c r="X259" s="153"/>
      <c r="Y259" s="153"/>
    </row>
    <row r="260" spans="20:25" x14ac:dyDescent="0.25">
      <c r="T260" s="153"/>
      <c r="U260" s="153"/>
      <c r="V260" s="153"/>
      <c r="W260" s="153"/>
      <c r="X260" s="153"/>
      <c r="Y260" s="153"/>
    </row>
    <row r="261" spans="20:25" x14ac:dyDescent="0.25">
      <c r="T261" s="153"/>
      <c r="U261" s="153"/>
      <c r="V261" s="153"/>
      <c r="W261" s="153"/>
      <c r="X261" s="153"/>
      <c r="Y261" s="153"/>
    </row>
    <row r="262" spans="20:25" x14ac:dyDescent="0.25">
      <c r="T262" s="153"/>
      <c r="U262" s="153"/>
      <c r="V262" s="153"/>
      <c r="W262" s="153"/>
      <c r="X262" s="153"/>
      <c r="Y262" s="153"/>
    </row>
    <row r="263" spans="20:25" x14ac:dyDescent="0.25">
      <c r="T263" s="153"/>
      <c r="U263" s="153"/>
      <c r="V263" s="153"/>
      <c r="W263" s="153"/>
      <c r="X263" s="153"/>
      <c r="Y263" s="153"/>
    </row>
    <row r="264" spans="20:25" x14ac:dyDescent="0.25">
      <c r="T264" s="153"/>
      <c r="U264" s="153"/>
      <c r="V264" s="153"/>
      <c r="W264" s="153"/>
      <c r="X264" s="153"/>
      <c r="Y264" s="153"/>
    </row>
    <row r="265" spans="20:25" x14ac:dyDescent="0.25">
      <c r="T265" s="153"/>
      <c r="U265" s="153"/>
      <c r="V265" s="153"/>
      <c r="W265" s="153"/>
      <c r="X265" s="153"/>
      <c r="Y265" s="153"/>
    </row>
    <row r="266" spans="20:25" x14ac:dyDescent="0.25">
      <c r="T266" s="153"/>
      <c r="U266" s="153"/>
      <c r="V266" s="153"/>
      <c r="W266" s="153"/>
      <c r="X266" s="153"/>
      <c r="Y266" s="153"/>
    </row>
    <row r="267" spans="20:25" x14ac:dyDescent="0.25">
      <c r="T267" s="153"/>
      <c r="U267" s="153"/>
      <c r="V267" s="153"/>
      <c r="W267" s="153"/>
      <c r="X267" s="153"/>
      <c r="Y267" s="153"/>
    </row>
    <row r="268" spans="20:25" x14ac:dyDescent="0.25">
      <c r="T268" s="153"/>
      <c r="U268" s="153"/>
      <c r="V268" s="153"/>
      <c r="W268" s="153"/>
      <c r="X268" s="153"/>
      <c r="Y268" s="153"/>
    </row>
    <row r="269" spans="20:25" x14ac:dyDescent="0.25">
      <c r="T269" s="153"/>
      <c r="U269" s="153"/>
      <c r="V269" s="153"/>
      <c r="W269" s="153"/>
      <c r="X269" s="153"/>
      <c r="Y269" s="153"/>
    </row>
    <row r="270" spans="20:25" x14ac:dyDescent="0.25">
      <c r="T270" s="153"/>
      <c r="U270" s="153"/>
      <c r="V270" s="153"/>
      <c r="W270" s="153"/>
      <c r="X270" s="153"/>
      <c r="Y270" s="153"/>
    </row>
    <row r="271" spans="20:25" x14ac:dyDescent="0.25">
      <c r="T271" s="153"/>
      <c r="U271" s="153"/>
      <c r="V271" s="153"/>
      <c r="W271" s="153"/>
      <c r="X271" s="153"/>
      <c r="Y271" s="153"/>
    </row>
  </sheetData>
  <mergeCells count="233">
    <mergeCell ref="B172:N172"/>
    <mergeCell ref="B169:N169"/>
    <mergeCell ref="B103:O103"/>
    <mergeCell ref="B171:M171"/>
    <mergeCell ref="F165:G165"/>
    <mergeCell ref="F168:G168"/>
    <mergeCell ref="C165:D165"/>
    <mergeCell ref="S104:AF104"/>
    <mergeCell ref="B116:N116"/>
    <mergeCell ref="B155:O155"/>
    <mergeCell ref="C163:D163"/>
    <mergeCell ref="C153:D153"/>
    <mergeCell ref="B133:P133"/>
    <mergeCell ref="B120:P120"/>
    <mergeCell ref="C158:D158"/>
    <mergeCell ref="C148:D148"/>
    <mergeCell ref="F148:G148"/>
    <mergeCell ref="B146:P146"/>
    <mergeCell ref="C122:D122"/>
    <mergeCell ref="B176:N177"/>
    <mergeCell ref="C26:L26"/>
    <mergeCell ref="C27:L27"/>
    <mergeCell ref="C28:L28"/>
    <mergeCell ref="C29:L29"/>
    <mergeCell ref="C30:L30"/>
    <mergeCell ref="F161:G161"/>
    <mergeCell ref="F141:G141"/>
    <mergeCell ref="F158:G158"/>
    <mergeCell ref="C147:D147"/>
    <mergeCell ref="B84:N84"/>
    <mergeCell ref="B87:N87"/>
    <mergeCell ref="C143:D143"/>
    <mergeCell ref="C144:D144"/>
    <mergeCell ref="C145:D145"/>
    <mergeCell ref="F145:G145"/>
    <mergeCell ref="C128:D128"/>
    <mergeCell ref="F128:G128"/>
    <mergeCell ref="C130:D130"/>
    <mergeCell ref="B129:P129"/>
    <mergeCell ref="C164:D164"/>
    <mergeCell ref="F164:G164"/>
    <mergeCell ref="C167:D167"/>
    <mergeCell ref="C168:D168"/>
    <mergeCell ref="C157:D157"/>
    <mergeCell ref="C137:D137"/>
    <mergeCell ref="C138:D138"/>
    <mergeCell ref="F138:G138"/>
    <mergeCell ref="C140:D140"/>
    <mergeCell ref="C141:D141"/>
    <mergeCell ref="C150:D150"/>
    <mergeCell ref="C151:D151"/>
    <mergeCell ref="C154:D154"/>
    <mergeCell ref="F154:G154"/>
    <mergeCell ref="B152:P152"/>
    <mergeCell ref="C131:D131"/>
    <mergeCell ref="C132:D132"/>
    <mergeCell ref="F132:G132"/>
    <mergeCell ref="F122:G122"/>
    <mergeCell ref="C124:D124"/>
    <mergeCell ref="C125:D125"/>
    <mergeCell ref="F125:G125"/>
    <mergeCell ref="C127:D127"/>
    <mergeCell ref="C156:D156"/>
    <mergeCell ref="C134:D134"/>
    <mergeCell ref="C135:D135"/>
    <mergeCell ref="F135:G135"/>
    <mergeCell ref="B126:P126"/>
    <mergeCell ref="B123:P123"/>
    <mergeCell ref="C121:D121"/>
    <mergeCell ref="C99:D99"/>
    <mergeCell ref="C101:D101"/>
    <mergeCell ref="C102:D102"/>
    <mergeCell ref="F99:G99"/>
    <mergeCell ref="B113:N113"/>
    <mergeCell ref="F102:G102"/>
    <mergeCell ref="C104:D104"/>
    <mergeCell ref="C108:D108"/>
    <mergeCell ref="C109:D109"/>
    <mergeCell ref="C111:D111"/>
    <mergeCell ref="F109:G109"/>
    <mergeCell ref="C119:D119"/>
    <mergeCell ref="F119:G119"/>
    <mergeCell ref="C118:D118"/>
    <mergeCell ref="B110:P110"/>
    <mergeCell ref="C112:D112"/>
    <mergeCell ref="C114:D114"/>
    <mergeCell ref="C115:D115"/>
    <mergeCell ref="F112:G112"/>
    <mergeCell ref="F115:G115"/>
    <mergeCell ref="C117:D117"/>
    <mergeCell ref="C106:D106"/>
    <mergeCell ref="F106:G106"/>
    <mergeCell ref="C86:D86"/>
    <mergeCell ref="C88:D88"/>
    <mergeCell ref="C89:D89"/>
    <mergeCell ref="F86:G86"/>
    <mergeCell ref="F89:G89"/>
    <mergeCell ref="C91:D91"/>
    <mergeCell ref="C95:D95"/>
    <mergeCell ref="C96:D96"/>
    <mergeCell ref="C98:D98"/>
    <mergeCell ref="F96:G96"/>
    <mergeCell ref="C105:D105"/>
    <mergeCell ref="C80:D80"/>
    <mergeCell ref="F80:G80"/>
    <mergeCell ref="B77:O77"/>
    <mergeCell ref="C93:D93"/>
    <mergeCell ref="F93:G93"/>
    <mergeCell ref="C82:D82"/>
    <mergeCell ref="C83:D83"/>
    <mergeCell ref="C85:D85"/>
    <mergeCell ref="F83:G83"/>
    <mergeCell ref="C92:D92"/>
    <mergeCell ref="B90:N90"/>
    <mergeCell ref="B81:N81"/>
    <mergeCell ref="B185:D185"/>
    <mergeCell ref="B100:P100"/>
    <mergeCell ref="B136:P136"/>
    <mergeCell ref="B139:P139"/>
    <mergeCell ref="B107:P107"/>
    <mergeCell ref="C69:D69"/>
    <mergeCell ref="C70:D70"/>
    <mergeCell ref="B159:P159"/>
    <mergeCell ref="C66:D66"/>
    <mergeCell ref="C67:D67"/>
    <mergeCell ref="F67:G67"/>
    <mergeCell ref="C72:D72"/>
    <mergeCell ref="C73:D73"/>
    <mergeCell ref="B71:P71"/>
    <mergeCell ref="B166:P166"/>
    <mergeCell ref="B149:P149"/>
    <mergeCell ref="C76:D76"/>
    <mergeCell ref="F70:G70"/>
    <mergeCell ref="F73:G73"/>
    <mergeCell ref="F76:G76"/>
    <mergeCell ref="C78:D78"/>
    <mergeCell ref="C79:D79"/>
    <mergeCell ref="B74:N74"/>
    <mergeCell ref="B142:P142"/>
    <mergeCell ref="B22:C22"/>
    <mergeCell ref="C20:I20"/>
    <mergeCell ref="B68:P68"/>
    <mergeCell ref="L55:M55"/>
    <mergeCell ref="B54:M54"/>
    <mergeCell ref="E62:E63"/>
    <mergeCell ref="F62:G63"/>
    <mergeCell ref="B94:P94"/>
    <mergeCell ref="B97:P97"/>
    <mergeCell ref="C42:D42"/>
    <mergeCell ref="B61:D61"/>
    <mergeCell ref="C44:D44"/>
    <mergeCell ref="C45:D45"/>
    <mergeCell ref="E56:G56"/>
    <mergeCell ref="H56:J56"/>
    <mergeCell ref="K56:M56"/>
    <mergeCell ref="C50:D50"/>
    <mergeCell ref="C59:D59"/>
    <mergeCell ref="B62:B63"/>
    <mergeCell ref="C62:D63"/>
    <mergeCell ref="C64:D64"/>
    <mergeCell ref="F64:G64"/>
    <mergeCell ref="C65:D65"/>
    <mergeCell ref="C75:D75"/>
    <mergeCell ref="E39:G39"/>
    <mergeCell ref="H39:J39"/>
    <mergeCell ref="C43:D43"/>
    <mergeCell ref="C48:D48"/>
    <mergeCell ref="C47:D47"/>
    <mergeCell ref="C46:D46"/>
    <mergeCell ref="C31:L31"/>
    <mergeCell ref="K39:M39"/>
    <mergeCell ref="L38:M38"/>
    <mergeCell ref="C32:L32"/>
    <mergeCell ref="C33:L33"/>
    <mergeCell ref="C34:L34"/>
    <mergeCell ref="C35:L35"/>
    <mergeCell ref="I3:L3"/>
    <mergeCell ref="I2:M2"/>
    <mergeCell ref="C16:M16"/>
    <mergeCell ref="B17:E17"/>
    <mergeCell ref="B7:C7"/>
    <mergeCell ref="D7:K7"/>
    <mergeCell ref="C19:I19"/>
    <mergeCell ref="B11:C11"/>
    <mergeCell ref="E11:I11"/>
    <mergeCell ref="L8:M8"/>
    <mergeCell ref="N8:O8"/>
    <mergeCell ref="B211:N211"/>
    <mergeCell ref="B53:L53"/>
    <mergeCell ref="B214:M214"/>
    <mergeCell ref="C56:D57"/>
    <mergeCell ref="V214:W214"/>
    <mergeCell ref="V218:W218"/>
    <mergeCell ref="F105:G105"/>
    <mergeCell ref="N62:P62"/>
    <mergeCell ref="H62:J62"/>
    <mergeCell ref="K62:M62"/>
    <mergeCell ref="A186:D186"/>
    <mergeCell ref="I186:J186"/>
    <mergeCell ref="I181:J181"/>
    <mergeCell ref="A182:D182"/>
    <mergeCell ref="I182:J182"/>
    <mergeCell ref="B173:D173"/>
    <mergeCell ref="I185:J185"/>
    <mergeCell ref="B181:D181"/>
    <mergeCell ref="B174:M174"/>
    <mergeCell ref="B52:L52"/>
    <mergeCell ref="C39:D39"/>
    <mergeCell ref="C49:D49"/>
    <mergeCell ref="B162:P162"/>
    <mergeCell ref="C160:D160"/>
    <mergeCell ref="C161:D161"/>
    <mergeCell ref="F151:G151"/>
    <mergeCell ref="B4:N4"/>
    <mergeCell ref="B5:N5"/>
    <mergeCell ref="B10:C10"/>
    <mergeCell ref="D10:K10"/>
    <mergeCell ref="L10:M10"/>
    <mergeCell ref="N10:O10"/>
    <mergeCell ref="B13:C13"/>
    <mergeCell ref="E13:F13"/>
    <mergeCell ref="G13:L13"/>
    <mergeCell ref="N13:O13"/>
    <mergeCell ref="B14:C14"/>
    <mergeCell ref="E14:F14"/>
    <mergeCell ref="G14:K14"/>
    <mergeCell ref="N14:O14"/>
    <mergeCell ref="L11:M11"/>
    <mergeCell ref="N11:O11"/>
    <mergeCell ref="L7:M7"/>
    <mergeCell ref="N7:O7"/>
    <mergeCell ref="B8:C8"/>
    <mergeCell ref="E8:I8"/>
  </mergeCells>
  <phoneticPr fontId="16" type="noConversion"/>
  <pageMargins left="0.11811023622047245" right="0" top="1.1023622047244095" bottom="0" header="0" footer="0"/>
  <pageSetup paperSize="9" scale="52" fitToHeight="5" orientation="landscape" blackAndWhite="1" horizontalDpi="300" verticalDpi="300" r:id="rId1"/>
  <rowBreaks count="7" manualBreakCount="7">
    <brk id="35" max="15" man="1"/>
    <brk id="60" max="15" man="1"/>
    <brk id="84" max="15" man="1"/>
    <brk id="107" max="15" man="1"/>
    <brk id="129" max="15" man="1"/>
    <brk id="146" max="15" man="1"/>
    <brk id="170" max="15"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5:T13"/>
  <sheetViews>
    <sheetView workbookViewId="0">
      <selection activeCell="T7" sqref="T7"/>
    </sheetView>
  </sheetViews>
  <sheetFormatPr defaultRowHeight="15" x14ac:dyDescent="0.25"/>
  <sheetData>
    <row r="5" spans="1:20" x14ac:dyDescent="0.25">
      <c r="A5">
        <v>1</v>
      </c>
      <c r="B5">
        <v>2</v>
      </c>
      <c r="C5">
        <v>3</v>
      </c>
      <c r="D5">
        <v>4</v>
      </c>
      <c r="E5">
        <v>5</v>
      </c>
      <c r="F5">
        <v>6</v>
      </c>
      <c r="G5">
        <v>7</v>
      </c>
      <c r="H5">
        <v>8</v>
      </c>
      <c r="I5">
        <v>9</v>
      </c>
      <c r="J5">
        <v>10</v>
      </c>
      <c r="K5">
        <v>11</v>
      </c>
      <c r="L5">
        <v>12</v>
      </c>
      <c r="M5" t="s">
        <v>122</v>
      </c>
    </row>
    <row r="6" spans="1:20" x14ac:dyDescent="0.25">
      <c r="A6">
        <f>4*350</f>
        <v>1400</v>
      </c>
      <c r="B6">
        <f>1*350</f>
        <v>350</v>
      </c>
      <c r="C6">
        <f>4*350</f>
        <v>1400</v>
      </c>
      <c r="D6">
        <f>2*350</f>
        <v>700</v>
      </c>
      <c r="E6">
        <f>2*350</f>
        <v>700</v>
      </c>
      <c r="F6">
        <f>2*350</f>
        <v>700</v>
      </c>
      <c r="G6">
        <f>1*350</f>
        <v>350</v>
      </c>
      <c r="H6">
        <f>2*350</f>
        <v>700</v>
      </c>
      <c r="I6">
        <f>1*350</f>
        <v>350</v>
      </c>
      <c r="J6">
        <f>2*350</f>
        <v>700</v>
      </c>
      <c r="K6">
        <f>2*350</f>
        <v>700</v>
      </c>
      <c r="L6">
        <f>1*350</f>
        <v>350</v>
      </c>
      <c r="M6">
        <f>SUM(A6:L6)</f>
        <v>8400</v>
      </c>
      <c r="O6">
        <v>350</v>
      </c>
      <c r="Q6">
        <f>M6/350</f>
        <v>24</v>
      </c>
      <c r="R6">
        <v>5</v>
      </c>
      <c r="T6">
        <f>Q6-R6</f>
        <v>19</v>
      </c>
    </row>
    <row r="7" spans="1:20" x14ac:dyDescent="0.25">
      <c r="B7">
        <f>15*400</f>
        <v>6000</v>
      </c>
      <c r="C7">
        <f>15*400</f>
        <v>6000</v>
      </c>
      <c r="D7">
        <f>14*400</f>
        <v>5600</v>
      </c>
      <c r="E7">
        <f>10*400</f>
        <v>4000</v>
      </c>
      <c r="F7">
        <f>6*400</f>
        <v>2400</v>
      </c>
      <c r="G7">
        <f>7*400</f>
        <v>2800</v>
      </c>
      <c r="H7">
        <f>8*400</f>
        <v>3200</v>
      </c>
      <c r="I7">
        <f>6*400</f>
        <v>2400</v>
      </c>
      <c r="J7">
        <f>4*400</f>
        <v>1600</v>
      </c>
      <c r="K7">
        <f>6*400</f>
        <v>2400</v>
      </c>
      <c r="L7">
        <f>5*400</f>
        <v>2000</v>
      </c>
      <c r="M7">
        <f>SUM(A7:L7)</f>
        <v>38400</v>
      </c>
      <c r="O7">
        <v>400</v>
      </c>
      <c r="Q7">
        <f>M7/400</f>
        <v>96</v>
      </c>
      <c r="R7">
        <v>15</v>
      </c>
      <c r="T7">
        <f>Q7-R7</f>
        <v>81</v>
      </c>
    </row>
    <row r="8" spans="1:20" x14ac:dyDescent="0.25">
      <c r="B8">
        <f>4*500</f>
        <v>2000</v>
      </c>
      <c r="C8">
        <f>4*500</f>
        <v>2000</v>
      </c>
      <c r="D8">
        <f>7*500</f>
        <v>3500</v>
      </c>
      <c r="E8">
        <f>4*500</f>
        <v>2000</v>
      </c>
      <c r="F8">
        <f>3*500</f>
        <v>1500</v>
      </c>
      <c r="G8">
        <f>6*500</f>
        <v>3000</v>
      </c>
      <c r="H8">
        <f>6*500</f>
        <v>3000</v>
      </c>
      <c r="I8">
        <f>4*500</f>
        <v>2000</v>
      </c>
      <c r="J8">
        <f>8*500</f>
        <v>4000</v>
      </c>
      <c r="K8">
        <f>5*500</f>
        <v>2500</v>
      </c>
      <c r="L8">
        <f>7*500</f>
        <v>3500</v>
      </c>
      <c r="M8">
        <f>SUM(A8:L8)</f>
        <v>29000</v>
      </c>
      <c r="O8">
        <v>500</v>
      </c>
      <c r="P8" t="s">
        <v>123</v>
      </c>
      <c r="Q8">
        <f>M8/500</f>
        <v>58</v>
      </c>
      <c r="R8">
        <v>4</v>
      </c>
      <c r="T8">
        <f>Q8-R8</f>
        <v>54</v>
      </c>
    </row>
    <row r="9" spans="1:20" x14ac:dyDescent="0.25">
      <c r="B9">
        <f>2*500</f>
        <v>1000</v>
      </c>
      <c r="C9">
        <f>3*500</f>
        <v>1500</v>
      </c>
      <c r="D9">
        <f>3*500</f>
        <v>1500</v>
      </c>
      <c r="E9">
        <f>4*500</f>
        <v>2000</v>
      </c>
      <c r="F9">
        <f>6*500</f>
        <v>3000</v>
      </c>
      <c r="G9">
        <f>3*500</f>
        <v>1500</v>
      </c>
      <c r="H9">
        <f>3*500</f>
        <v>1500</v>
      </c>
      <c r="I9">
        <f>5*500</f>
        <v>2500</v>
      </c>
      <c r="J9">
        <f>2*500</f>
        <v>1000</v>
      </c>
      <c r="K9">
        <f>3*500</f>
        <v>1500</v>
      </c>
      <c r="L9">
        <f>6*500-20</f>
        <v>2980</v>
      </c>
      <c r="M9">
        <f>SUM(A9:L9)</f>
        <v>19980</v>
      </c>
      <c r="O9">
        <v>500</v>
      </c>
      <c r="P9" t="s">
        <v>124</v>
      </c>
      <c r="Q9">
        <f>M9/500</f>
        <v>39.96</v>
      </c>
      <c r="R9">
        <v>2</v>
      </c>
      <c r="T9">
        <f>Q9-R9</f>
        <v>37.96</v>
      </c>
    </row>
    <row r="10" spans="1:20" x14ac:dyDescent="0.25">
      <c r="A10">
        <f>SUM(A6:A9)</f>
        <v>1400</v>
      </c>
      <c r="B10">
        <f t="shared" ref="B10:M10" si="0">SUM(B6:B9)</f>
        <v>9350</v>
      </c>
      <c r="C10">
        <f t="shared" si="0"/>
        <v>10900</v>
      </c>
      <c r="D10">
        <f t="shared" si="0"/>
        <v>11300</v>
      </c>
      <c r="E10">
        <f t="shared" si="0"/>
        <v>8700</v>
      </c>
      <c r="F10">
        <f t="shared" si="0"/>
        <v>7600</v>
      </c>
      <c r="G10">
        <f t="shared" si="0"/>
        <v>7650</v>
      </c>
      <c r="H10">
        <f t="shared" si="0"/>
        <v>8400</v>
      </c>
      <c r="I10">
        <f t="shared" si="0"/>
        <v>7250</v>
      </c>
      <c r="J10">
        <f t="shared" si="0"/>
        <v>7300</v>
      </c>
      <c r="K10">
        <f t="shared" si="0"/>
        <v>7100</v>
      </c>
      <c r="L10">
        <f t="shared" si="0"/>
        <v>8830</v>
      </c>
      <c r="M10">
        <f t="shared" si="0"/>
        <v>95780</v>
      </c>
      <c r="Q10">
        <f>SUM(Q6:Q9)</f>
        <v>217.96</v>
      </c>
      <c r="R10">
        <f>SUM(R6:R9)</f>
        <v>26</v>
      </c>
      <c r="T10">
        <f>Q10-R10</f>
        <v>191.96</v>
      </c>
    </row>
    <row r="11" spans="1:20" x14ac:dyDescent="0.25">
      <c r="M11">
        <v>95780</v>
      </c>
    </row>
    <row r="13" spans="1:20" x14ac:dyDescent="0.25">
      <c r="A13">
        <v>4</v>
      </c>
      <c r="B13">
        <v>22</v>
      </c>
      <c r="C13">
        <v>26</v>
      </c>
      <c r="D13">
        <v>26</v>
      </c>
      <c r="E13">
        <v>20</v>
      </c>
      <c r="F13">
        <v>17</v>
      </c>
      <c r="G13">
        <v>17</v>
      </c>
      <c r="H13">
        <v>19</v>
      </c>
      <c r="I13">
        <v>16</v>
      </c>
      <c r="J13">
        <v>16</v>
      </c>
      <c r="K13">
        <v>16</v>
      </c>
      <c r="L13">
        <v>19</v>
      </c>
      <c r="M13">
        <f>SUM(A13:L13)</f>
        <v>218</v>
      </c>
    </row>
  </sheetData>
  <phoneticPr fontId="16"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heetViews>
  <sheetFormatPr defaultRowHeight="15" x14ac:dyDescent="0.25"/>
  <sheetData/>
  <phoneticPr fontId="16"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2</vt:i4>
      </vt:variant>
    </vt:vector>
  </HeadingPairs>
  <TitlesOfParts>
    <vt:vector size="6" baseType="lpstr">
      <vt:lpstr>паспорт 12.12.2018</vt:lpstr>
      <vt:lpstr>0813242-звіт за 2020 рік</vt:lpstr>
      <vt:lpstr>Лист1</vt:lpstr>
      <vt:lpstr>Лист2</vt:lpstr>
      <vt:lpstr>'0813242-звіт за 2020 рік'!Область_печати</vt:lpstr>
      <vt:lpstr>'паспорт 12.12.2018'!Область_печати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2019-01-22T10:41:44Z</cp:lastPrinted>
  <dcterms:created xsi:type="dcterms:W3CDTF">2006-09-28T05:33:49Z</dcterms:created>
  <dcterms:modified xsi:type="dcterms:W3CDTF">2021-01-16T06:37:09Z</dcterms:modified>
</cp:coreProperties>
</file>