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Натка\звіти\2019\2 квартал\"/>
    </mc:Choice>
  </mc:AlternateContent>
  <bookViews>
    <workbookView xWindow="0" yWindow="0" windowWidth="28800" windowHeight="11505"/>
  </bookViews>
  <sheets>
    <sheet name="Лист1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4" i="1" l="1"/>
  <c r="D100" i="1"/>
  <c r="E94" i="1"/>
  <c r="E97" i="1" s="1"/>
  <c r="F89" i="1"/>
  <c r="F86" i="1"/>
  <c r="F85" i="1"/>
  <c r="F94" i="1" s="1"/>
  <c r="F97" i="1" s="1"/>
  <c r="E77" i="1"/>
  <c r="F76" i="1"/>
  <c r="F73" i="1"/>
  <c r="F72" i="1"/>
  <c r="F71" i="1"/>
  <c r="F77" i="1" s="1"/>
  <c r="F61" i="1"/>
  <c r="F65" i="1" s="1"/>
  <c r="E61" i="1"/>
  <c r="F56" i="1"/>
  <c r="E56" i="1"/>
  <c r="F55" i="1"/>
  <c r="E55" i="1"/>
  <c r="E53" i="1" s="1"/>
  <c r="F54" i="1"/>
  <c r="F53" i="1"/>
  <c r="F50" i="1"/>
  <c r="F48" i="1"/>
  <c r="F47" i="1"/>
  <c r="F39" i="1"/>
  <c r="E39" i="1"/>
  <c r="F33" i="1"/>
  <c r="F30" i="1"/>
  <c r="E30" i="1"/>
  <c r="F29" i="1"/>
  <c r="F26" i="1"/>
  <c r="E26" i="1"/>
  <c r="E36" i="1" s="1"/>
  <c r="F23" i="1"/>
  <c r="E23" i="1"/>
  <c r="F22" i="1"/>
  <c r="F21" i="1"/>
  <c r="F20" i="1" s="1"/>
  <c r="E20" i="1"/>
  <c r="A15" i="1"/>
  <c r="D9" i="1"/>
  <c r="B9" i="1"/>
  <c r="D8" i="1"/>
  <c r="B8" i="1"/>
  <c r="D7" i="1"/>
  <c r="B7" i="1"/>
  <c r="F36" i="1" l="1"/>
  <c r="F67" i="1" s="1"/>
  <c r="E65" i="1"/>
  <c r="E67" i="1" s="1"/>
  <c r="H67" i="1" s="1"/>
  <c r="G107" i="1" l="1"/>
  <c r="H68" i="1"/>
</calcChain>
</file>

<file path=xl/sharedStrings.xml><?xml version="1.0" encoding="utf-8"?>
<sst xmlns="http://schemas.openxmlformats.org/spreadsheetml/2006/main" count="111" uniqueCount="93">
  <si>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</si>
  <si>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</si>
  <si>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</si>
  <si>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10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</si>
  <si>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</si>
  <si>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</si>
  <si>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</si>
  <si>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</si>
  <si>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</si>
  <si>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</si>
  <si>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</si>
  <si>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</si>
  <si>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</si>
  <si>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</si>
  <si>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</si>
  <si>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u/>
        <sz val="10"/>
        <color indexed="8"/>
        <rFont val="Times New Roman"/>
        <family val="1"/>
        <charset val="204"/>
      </rPr>
      <t xml:space="preserve">проміжна, </t>
    </r>
    <r>
      <rPr>
        <sz val="10"/>
        <color indexed="8"/>
        <rFont val="Times New Roman"/>
        <family val="1"/>
        <charset val="204"/>
      </rPr>
      <t>річна</t>
    </r>
  </si>
  <si>
    <t>БАЛАНС</t>
  </si>
  <si>
    <t>Форма № 1-дс</t>
  </si>
  <si>
    <t>АКТИВ</t>
  </si>
  <si>
    <t>Код рядка</t>
  </si>
  <si>
    <t>На початок звітного періоду</t>
  </si>
  <si>
    <t>На кінець звітного періоду</t>
  </si>
  <si>
    <t>І. НЕФІНАНСОВІ АКТИВИ</t>
  </si>
  <si>
    <t>Основні засоби:</t>
  </si>
  <si>
    <t xml:space="preserve">     первісна вартість</t>
  </si>
  <si>
    <t xml:space="preserve">     знос</t>
  </si>
  <si>
    <t>Інвестиційна нерухомість</t>
  </si>
  <si>
    <t>Нематеріальні активи:</t>
  </si>
  <si>
    <t xml:space="preserve">     накопичена амортизація</t>
  </si>
  <si>
    <t>Незавершені капітальні інвестиції</t>
  </si>
  <si>
    <t>Довгострокові біологічні активи</t>
  </si>
  <si>
    <t>Запаси</t>
  </si>
  <si>
    <t>Виробництво</t>
  </si>
  <si>
    <t>Поточні біологічні активи</t>
  </si>
  <si>
    <t>Усього за розділом І</t>
  </si>
  <si>
    <t>ІІ ФІНАНСОВІ АКТИВИ</t>
  </si>
  <si>
    <t>Довгострокова дебіторська заборгованість</t>
  </si>
  <si>
    <t>Довгострокові фінансові інвестиції, у тому числі:</t>
  </si>
  <si>
    <t xml:space="preserve">     цінні папери, крім акцій</t>
  </si>
  <si>
    <t xml:space="preserve">     акції та інші форми участі в капіталі</t>
  </si>
  <si>
    <t>Поточна дебіторська заборгованість</t>
  </si>
  <si>
    <t xml:space="preserve">     за розрахунками з бюджетом</t>
  </si>
  <si>
    <t xml:space="preserve">     за розрахунками за товари, роботи, послуги</t>
  </si>
  <si>
    <t>-</t>
  </si>
  <si>
    <t xml:space="preserve">     за наданими кредитами</t>
  </si>
  <si>
    <t xml:space="preserve">     за виданими авансами</t>
  </si>
  <si>
    <t xml:space="preserve">     за розрахунками із соціального страхування</t>
  </si>
  <si>
    <t xml:space="preserve">     за внутрішніми розрахунками</t>
  </si>
  <si>
    <t xml:space="preserve">     інша поточна дебіторська заборгованість</t>
  </si>
  <si>
    <t>Поточні фінансові інвестиції</t>
  </si>
  <si>
    <t>Грошові кошти та їх еквіваленти розпорядників бюджетних коштів та державних цільових фондів у:</t>
  </si>
  <si>
    <t xml:space="preserve">     національній валюті, у тому числі в:</t>
  </si>
  <si>
    <t xml:space="preserve">           касі</t>
  </si>
  <si>
    <t xml:space="preserve">           казначействі</t>
  </si>
  <si>
    <t xml:space="preserve">           установах банків</t>
  </si>
  <si>
    <t xml:space="preserve">           дорозі</t>
  </si>
  <si>
    <t xml:space="preserve">     іноземній валюті</t>
  </si>
  <si>
    <t>Кошти бюджетів та інших клієнтів на:</t>
  </si>
  <si>
    <t xml:space="preserve">     єдиному казначейському рахунку</t>
  </si>
  <si>
    <t xml:space="preserve">     рахунках в установах банків у тому числі в:</t>
  </si>
  <si>
    <t xml:space="preserve">           національній валюті</t>
  </si>
  <si>
    <t xml:space="preserve">           іноземній валюті</t>
  </si>
  <si>
    <t>Інші фінансові активи</t>
  </si>
  <si>
    <t>Усього за розділом ІІ</t>
  </si>
  <si>
    <t>ІІІ ВИТРАТИ МАЙБУТНІХ ПЕРІОДІВ</t>
  </si>
  <si>
    <t>ПАСИВ</t>
  </si>
  <si>
    <t>І. ВЛАСНИЙ КАПІТАЛ ТА ФІНАНСОВИЙ РЕЗУЛЬТАТ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</si>
  <si>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</si>
  <si>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</si>
  <si>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</si>
  <si>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</si>
  <si>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</si>
  <si>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</si>
  <si>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II. ЗОБОВ'ЯЗАННЯ</t>
  </si>
  <si>
    <t>Довгострокові зобов’язання:</t>
  </si>
  <si>
    <t xml:space="preserve">     за цінними паперами</t>
  </si>
  <si>
    <t xml:space="preserve">     за кредитами</t>
  </si>
  <si>
    <t xml:space="preserve">     інші довгострокові зобов’язання</t>
  </si>
  <si>
    <t>Поточна заборгованість за довгостроковими зобов’язаннями</t>
  </si>
  <si>
    <t>Поточні зобов’язання:</t>
  </si>
  <si>
    <t xml:space="preserve">     за платежами до бюджету</t>
  </si>
  <si>
    <t xml:space="preserve">     за одержаними авансами</t>
  </si>
  <si>
    <t xml:space="preserve">     за розрахунками з оплати праці</t>
  </si>
  <si>
    <t xml:space="preserve">     інші поточні зобов’язання, з них:</t>
  </si>
  <si>
    <t xml:space="preserve">            за цінними паперами</t>
  </si>
  <si>
    <t xml:space="preserve">ІІІ. ЗАБЕЗПЕЧЕННЯ </t>
  </si>
  <si>
    <t xml:space="preserve">ІV. ДОХОДИ МАЙБУТНІХ ПЕРІОДІВ </t>
  </si>
  <si>
    <t>Керівник (посадова особа)</t>
  </si>
  <si>
    <t>(підпис)</t>
  </si>
  <si>
    <t>(ініціали та прізвище)</t>
  </si>
  <si>
    <t xml:space="preserve">Головний бухгалтер (спеціаліст, </t>
  </si>
  <si>
    <t xml:space="preserve">на якого покладено виконання </t>
  </si>
  <si>
    <t>обов’язків бухгалтерської служби)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</si>
</sst>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#,&quot;-&quot;"/>
    <numFmt numFmtId="165" formatCode="#,##0.00;\-#,##0.00;#.00,&quot;-&quot;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Protection="1"/>
    <xf numFmtId="0" fontId="2" fillId="0" borderId="0" xfId="0" applyFont="1" applyAlignment="1" applyProtection="1">
      <alignment horizontal="left" wrapText="1"/>
    </xf>
    <xf numFmtId="0" fontId="2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right"/>
    </xf>
    <xf numFmtId="0" fontId="3" fillId="0" borderId="1" xfId="0" applyFont="1" applyBorder="1" applyAlignment="1" applyProtection="1">
      <alignment horizontal="center" wrapText="1"/>
    </xf>
    <xf numFmtId="49" fontId="3" fillId="0" borderId="1" xfId="0" applyNumberFormat="1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3" fillId="0" borderId="0" xfId="0" applyFont="1" applyAlignment="1" applyProtection="1"/>
    <xf numFmtId="0" fontId="1" fillId="0" borderId="2" xfId="0" applyFont="1" applyBorder="1" applyAlignment="1" applyProtection="1">
      <alignment horizontal="left" wrapText="1"/>
    </xf>
    <xf numFmtId="0" fontId="2" fillId="0" borderId="0" xfId="0" applyFont="1" applyProtection="1"/>
    <xf numFmtId="49" fontId="3" fillId="0" borderId="1" xfId="0" applyNumberFormat="1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left" wrapText="1"/>
    </xf>
    <xf numFmtId="0" fontId="3" fillId="0" borderId="0" xfId="0" applyFont="1" applyAlignment="1" applyProtection="1">
      <alignment wrapText="1"/>
    </xf>
    <xf numFmtId="2" fontId="6" fillId="0" borderId="3" xfId="0" applyNumberFormat="1" applyFont="1" applyBorder="1" applyAlignment="1" applyProtection="1">
      <alignment horizontal="left" wrapText="1"/>
    </xf>
    <xf numFmtId="0" fontId="3" fillId="0" borderId="4" xfId="0" applyFont="1" applyBorder="1" applyAlignment="1" applyProtection="1">
      <alignment horizontal="center" wrapText="1"/>
    </xf>
    <xf numFmtId="0" fontId="3" fillId="0" borderId="3" xfId="0" applyFont="1" applyBorder="1" applyAlignment="1" applyProtection="1">
      <alignment horizontal="center" wrapText="1"/>
    </xf>
    <xf numFmtId="0" fontId="3" fillId="0" borderId="5" xfId="0" applyFont="1" applyBorder="1" applyAlignment="1" applyProtection="1">
      <alignment horizontal="center" wrapText="1"/>
    </xf>
    <xf numFmtId="0" fontId="1" fillId="0" borderId="3" xfId="0" applyFont="1" applyBorder="1" applyAlignment="1" applyProtection="1">
      <alignment horizontal="left"/>
    </xf>
    <xf numFmtId="0" fontId="1" fillId="0" borderId="0" xfId="0" applyFont="1" applyAlignment="1" applyProtection="1"/>
    <xf numFmtId="0" fontId="3" fillId="0" borderId="0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5" xfId="0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right" vertical="center" wrapText="1"/>
    </xf>
    <xf numFmtId="165" fontId="1" fillId="0" borderId="1" xfId="0" applyNumberFormat="1" applyFont="1" applyBorder="1" applyAlignment="1" applyProtection="1">
      <alignment horizontal="right" vertical="center" wrapText="1"/>
    </xf>
    <xf numFmtId="164" fontId="1" fillId="0" borderId="1" xfId="0" applyNumberFormat="1" applyFont="1" applyBorder="1" applyAlignment="1" applyProtection="1">
      <alignment horizontal="right" vertical="center" wrapText="1"/>
      <protection locked="0"/>
    </xf>
    <xf numFmtId="165" fontId="1" fillId="0" borderId="1" xfId="0" applyNumberFormat="1" applyFont="1" applyBorder="1" applyAlignment="1" applyProtection="1">
      <alignment horizontal="right" vertical="center" wrapText="1"/>
      <protection locked="0"/>
    </xf>
    <xf numFmtId="0" fontId="3" fillId="0" borderId="4" xfId="0" applyFont="1" applyBorder="1" applyAlignment="1" applyProtection="1">
      <alignment vertical="center" wrapText="1"/>
    </xf>
    <xf numFmtId="0" fontId="3" fillId="0" borderId="3" xfId="0" applyFont="1" applyBorder="1" applyAlignment="1" applyProtection="1">
      <alignment vertical="center" wrapText="1"/>
    </xf>
    <xf numFmtId="0" fontId="3" fillId="0" borderId="5" xfId="0" applyFont="1" applyBorder="1" applyAlignment="1" applyProtection="1">
      <alignment vertical="center" wrapText="1"/>
    </xf>
    <xf numFmtId="164" fontId="3" fillId="0" borderId="1" xfId="0" applyNumberFormat="1" applyFont="1" applyBorder="1" applyAlignment="1" applyProtection="1">
      <alignment horizontal="right" vertical="center" wrapText="1"/>
    </xf>
    <xf numFmtId="0" fontId="1" fillId="0" borderId="1" xfId="0" applyFont="1" applyBorder="1" applyAlignment="1" applyProtection="1">
      <alignment horizontal="right" vertical="center" wrapText="1"/>
    </xf>
    <xf numFmtId="164" fontId="3" fillId="0" borderId="1" xfId="0" applyNumberFormat="1" applyFont="1" applyBorder="1" applyAlignment="1" applyProtection="1">
      <alignment horizontal="right" vertical="center" wrapText="1"/>
      <protection locked="0"/>
    </xf>
    <xf numFmtId="0" fontId="9" fillId="0" borderId="0" xfId="0" applyFont="1" applyAlignment="1" applyProtection="1"/>
    <xf numFmtId="0" fontId="3" fillId="0" borderId="6" xfId="0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vertical="center" wrapText="1"/>
      <protection locked="0"/>
    </xf>
    <xf numFmtId="164" fontId="3" fillId="0" borderId="1" xfId="0" applyNumberFormat="1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164" fontId="1" fillId="0" borderId="1" xfId="0" applyNumberFormat="1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5" xfId="0" applyFont="1" applyBorder="1" applyAlignment="1" applyProtection="1">
      <alignment horizontal="left" vertical="center" wrapText="1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Border="1"/>
    <xf numFmtId="0" fontId="10" fillId="0" borderId="2" xfId="0" applyFont="1" applyBorder="1" applyAlignment="1">
      <alignment horizontal="left"/>
    </xf>
    <xf numFmtId="0" fontId="10" fillId="0" borderId="0" xfId="0" applyFont="1" applyBorder="1" applyAlignment="1"/>
    <xf numFmtId="0" fontId="1" fillId="0" borderId="0" xfId="0" applyFont="1" applyBorder="1" applyProtection="1"/>
    <xf numFmtId="0" fontId="11" fillId="0" borderId="7" xfId="0" applyFont="1" applyBorder="1" applyAlignment="1">
      <alignment horizontal="center" vertical="top"/>
    </xf>
    <xf numFmtId="0" fontId="11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10" fillId="0" borderId="0" xfId="0" applyFont="1"/>
    <xf numFmtId="0" fontId="2" fillId="0" borderId="7" xfId="0" applyFont="1" applyBorder="1" applyAlignment="1">
      <alignment horizontal="center" vertical="top"/>
    </xf>
    <xf numFmtId="164" fontId="1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V_kv2019v1.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3;&#1072;&#1090;&#1082;&#1072;/&#1079;&#1074;&#1110;&#1090;&#1080;/2019/Glavnaja_book%20%202019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Лист2"/>
      <sheetName val="1дс_баланс"/>
      <sheetName val="Лист1"/>
      <sheetName val="2дс"/>
      <sheetName val="Лист3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5"/>
      <sheetName val="д16"/>
      <sheetName val="д17"/>
      <sheetName val="д19"/>
      <sheetName val="д19.1"/>
      <sheetName val="д19.2"/>
      <sheetName val="д20"/>
      <sheetName val="д21зф"/>
      <sheetName val="д21сф"/>
      <sheetName val="д22"/>
      <sheetName val="д23зф"/>
      <sheetName val="д23сф"/>
      <sheetName val="д24зф"/>
      <sheetName val="д24сф"/>
      <sheetName val="д26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>
        <row r="3">
          <cell r="B3" t="str">
            <v>Виконавчий комітет Саксаганської районної у місті ради</v>
          </cell>
        </row>
        <row r="5">
          <cell r="B5" t="str">
            <v xml:space="preserve">Дніпропетровська обл., м.Кривий Ріг, Саксаганський район, вул. Володимира Великого, 32  </v>
          </cell>
        </row>
        <row r="13">
          <cell r="B13" t="str">
            <v>05410872</v>
          </cell>
        </row>
        <row r="14">
          <cell r="B14">
            <v>1211037000</v>
          </cell>
        </row>
        <row r="15">
          <cell r="B15">
            <v>420</v>
          </cell>
          <cell r="D15" t="str">
            <v>Орган місцевого самоврядування</v>
          </cell>
        </row>
        <row r="18">
          <cell r="B18" t="str">
            <v>1 липня</v>
          </cell>
          <cell r="C18" t="str">
            <v>2019 р.</v>
          </cell>
        </row>
        <row r="26">
          <cell r="F26" t="str">
            <v>І.І. Криворотній</v>
          </cell>
        </row>
        <row r="28">
          <cell r="F28" t="str">
            <v>Н.В. Порохнява</v>
          </cell>
        </row>
      </sheetData>
      <sheetData sheetId="3"/>
      <sheetData sheetId="4"/>
      <sheetData sheetId="5"/>
      <sheetData sheetId="6"/>
      <sheetData sheetId="7"/>
      <sheetData sheetId="8">
        <row r="23">
          <cell r="F23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23">
          <cell r="E23">
            <v>8352.0499999999993</v>
          </cell>
          <cell r="F23">
            <v>0</v>
          </cell>
          <cell r="R23">
            <v>0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>
        <row r="22">
          <cell r="E22">
            <v>0</v>
          </cell>
          <cell r="F22">
            <v>0</v>
          </cell>
          <cell r="N22">
            <v>0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>
        <row r="22">
          <cell r="F22">
            <v>0</v>
          </cell>
          <cell r="G22">
            <v>0</v>
          </cell>
          <cell r="N22">
            <v>0</v>
          </cell>
        </row>
      </sheetData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>
        <row r="20">
          <cell r="E20">
            <v>0</v>
          </cell>
        </row>
      </sheetData>
      <sheetData sheetId="163"/>
      <sheetData sheetId="164"/>
      <sheetData sheetId="165">
        <row r="22">
          <cell r="G22">
            <v>0</v>
          </cell>
        </row>
      </sheetData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/>
      <sheetData sheetId="1"/>
      <sheetData sheetId="2"/>
      <sheetData sheetId="3">
        <row r="29">
          <cell r="EC29">
            <v>23527.8</v>
          </cell>
        </row>
      </sheetData>
      <sheetData sheetId="4"/>
      <sheetData sheetId="5"/>
      <sheetData sheetId="6">
        <row r="28">
          <cell r="E28">
            <v>32022357.359999999</v>
          </cell>
          <cell r="G28">
            <v>5917093.6799999997</v>
          </cell>
          <cell r="I28">
            <v>2684023.19</v>
          </cell>
          <cell r="K28">
            <v>497792.2</v>
          </cell>
          <cell r="M28">
            <v>441701.6</v>
          </cell>
          <cell r="O28">
            <v>7325</v>
          </cell>
          <cell r="Q28">
            <v>1498412.58</v>
          </cell>
          <cell r="S28">
            <v>2750</v>
          </cell>
          <cell r="X28">
            <v>5348118.8099999996</v>
          </cell>
          <cell r="Z28">
            <v>749206.32</v>
          </cell>
          <cell r="AC28">
            <v>1021</v>
          </cell>
          <cell r="AE28">
            <v>256966.82</v>
          </cell>
          <cell r="AI28">
            <v>54658.36</v>
          </cell>
          <cell r="AQ28">
            <v>11.82</v>
          </cell>
          <cell r="AU28">
            <v>131988.85</v>
          </cell>
          <cell r="AW28">
            <v>2500</v>
          </cell>
          <cell r="AY28">
            <v>15656.25</v>
          </cell>
          <cell r="BA28">
            <v>12700</v>
          </cell>
          <cell r="BG28">
            <v>7728</v>
          </cell>
          <cell r="BJ28">
            <v>13589125.140000001</v>
          </cell>
          <cell r="BL28">
            <v>24192918.739999998</v>
          </cell>
          <cell r="BM28">
            <v>45404.739999998361</v>
          </cell>
          <cell r="BO28">
            <v>339185.92000000057</v>
          </cell>
          <cell r="BR28">
            <v>2750</v>
          </cell>
          <cell r="BT28">
            <v>2499.9999999997672</v>
          </cell>
          <cell r="BZ28">
            <v>9838.5</v>
          </cell>
          <cell r="CB28">
            <v>819.87</v>
          </cell>
          <cell r="CX28">
            <v>43999.99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workbookViewId="0">
      <selection sqref="A1:XFD1048576"/>
    </sheetView>
  </sheetViews>
  <sheetFormatPr defaultRowHeight="12.75" x14ac:dyDescent="0.2"/>
  <cols>
    <col min="1" max="1" width="30.28515625" style="1" customWidth="1"/>
    <col min="2" max="2" width="26.42578125" style="1" customWidth="1"/>
    <col min="3" max="3" width="10.85546875" style="1" customWidth="1"/>
    <col min="4" max="4" width="5.85546875" style="1" customWidth="1"/>
    <col min="5" max="5" width="13.42578125" style="1" customWidth="1"/>
    <col min="6" max="6" width="13.5703125" style="1" customWidth="1"/>
    <col min="7" max="256" width="9.140625" style="1"/>
    <col min="257" max="257" width="30.28515625" style="1" customWidth="1"/>
    <col min="258" max="258" width="26.42578125" style="1" customWidth="1"/>
    <col min="259" max="259" width="10.85546875" style="1" customWidth="1"/>
    <col min="260" max="260" width="5.85546875" style="1" customWidth="1"/>
    <col min="261" max="261" width="13.42578125" style="1" customWidth="1"/>
    <col min="262" max="262" width="13.5703125" style="1" customWidth="1"/>
    <col min="263" max="512" width="9.140625" style="1"/>
    <col min="513" max="513" width="30.28515625" style="1" customWidth="1"/>
    <col min="514" max="514" width="26.42578125" style="1" customWidth="1"/>
    <col min="515" max="515" width="10.85546875" style="1" customWidth="1"/>
    <col min="516" max="516" width="5.85546875" style="1" customWidth="1"/>
    <col min="517" max="517" width="13.42578125" style="1" customWidth="1"/>
    <col min="518" max="518" width="13.5703125" style="1" customWidth="1"/>
    <col min="519" max="768" width="9.140625" style="1"/>
    <col min="769" max="769" width="30.28515625" style="1" customWidth="1"/>
    <col min="770" max="770" width="26.42578125" style="1" customWidth="1"/>
    <col min="771" max="771" width="10.85546875" style="1" customWidth="1"/>
    <col min="772" max="772" width="5.85546875" style="1" customWidth="1"/>
    <col min="773" max="773" width="13.42578125" style="1" customWidth="1"/>
    <col min="774" max="774" width="13.5703125" style="1" customWidth="1"/>
    <col min="775" max="1024" width="9.140625" style="1"/>
    <col min="1025" max="1025" width="30.28515625" style="1" customWidth="1"/>
    <col min="1026" max="1026" width="26.42578125" style="1" customWidth="1"/>
    <col min="1027" max="1027" width="10.85546875" style="1" customWidth="1"/>
    <col min="1028" max="1028" width="5.85546875" style="1" customWidth="1"/>
    <col min="1029" max="1029" width="13.42578125" style="1" customWidth="1"/>
    <col min="1030" max="1030" width="13.5703125" style="1" customWidth="1"/>
    <col min="1031" max="1280" width="9.140625" style="1"/>
    <col min="1281" max="1281" width="30.28515625" style="1" customWidth="1"/>
    <col min="1282" max="1282" width="26.42578125" style="1" customWidth="1"/>
    <col min="1283" max="1283" width="10.85546875" style="1" customWidth="1"/>
    <col min="1284" max="1284" width="5.85546875" style="1" customWidth="1"/>
    <col min="1285" max="1285" width="13.42578125" style="1" customWidth="1"/>
    <col min="1286" max="1286" width="13.5703125" style="1" customWidth="1"/>
    <col min="1287" max="1536" width="9.140625" style="1"/>
    <col min="1537" max="1537" width="30.28515625" style="1" customWidth="1"/>
    <col min="1538" max="1538" width="26.42578125" style="1" customWidth="1"/>
    <col min="1539" max="1539" width="10.85546875" style="1" customWidth="1"/>
    <col min="1540" max="1540" width="5.85546875" style="1" customWidth="1"/>
    <col min="1541" max="1541" width="13.42578125" style="1" customWidth="1"/>
    <col min="1542" max="1542" width="13.5703125" style="1" customWidth="1"/>
    <col min="1543" max="1792" width="9.140625" style="1"/>
    <col min="1793" max="1793" width="30.28515625" style="1" customWidth="1"/>
    <col min="1794" max="1794" width="26.42578125" style="1" customWidth="1"/>
    <col min="1795" max="1795" width="10.85546875" style="1" customWidth="1"/>
    <col min="1796" max="1796" width="5.85546875" style="1" customWidth="1"/>
    <col min="1797" max="1797" width="13.42578125" style="1" customWidth="1"/>
    <col min="1798" max="1798" width="13.5703125" style="1" customWidth="1"/>
    <col min="1799" max="2048" width="9.140625" style="1"/>
    <col min="2049" max="2049" width="30.28515625" style="1" customWidth="1"/>
    <col min="2050" max="2050" width="26.42578125" style="1" customWidth="1"/>
    <col min="2051" max="2051" width="10.85546875" style="1" customWidth="1"/>
    <col min="2052" max="2052" width="5.85546875" style="1" customWidth="1"/>
    <col min="2053" max="2053" width="13.42578125" style="1" customWidth="1"/>
    <col min="2054" max="2054" width="13.5703125" style="1" customWidth="1"/>
    <col min="2055" max="2304" width="9.140625" style="1"/>
    <col min="2305" max="2305" width="30.28515625" style="1" customWidth="1"/>
    <col min="2306" max="2306" width="26.42578125" style="1" customWidth="1"/>
    <col min="2307" max="2307" width="10.85546875" style="1" customWidth="1"/>
    <col min="2308" max="2308" width="5.85546875" style="1" customWidth="1"/>
    <col min="2309" max="2309" width="13.42578125" style="1" customWidth="1"/>
    <col min="2310" max="2310" width="13.5703125" style="1" customWidth="1"/>
    <col min="2311" max="2560" width="9.140625" style="1"/>
    <col min="2561" max="2561" width="30.28515625" style="1" customWidth="1"/>
    <col min="2562" max="2562" width="26.42578125" style="1" customWidth="1"/>
    <col min="2563" max="2563" width="10.85546875" style="1" customWidth="1"/>
    <col min="2564" max="2564" width="5.85546875" style="1" customWidth="1"/>
    <col min="2565" max="2565" width="13.42578125" style="1" customWidth="1"/>
    <col min="2566" max="2566" width="13.5703125" style="1" customWidth="1"/>
    <col min="2567" max="2816" width="9.140625" style="1"/>
    <col min="2817" max="2817" width="30.28515625" style="1" customWidth="1"/>
    <col min="2818" max="2818" width="26.42578125" style="1" customWidth="1"/>
    <col min="2819" max="2819" width="10.85546875" style="1" customWidth="1"/>
    <col min="2820" max="2820" width="5.85546875" style="1" customWidth="1"/>
    <col min="2821" max="2821" width="13.42578125" style="1" customWidth="1"/>
    <col min="2822" max="2822" width="13.5703125" style="1" customWidth="1"/>
    <col min="2823" max="3072" width="9.140625" style="1"/>
    <col min="3073" max="3073" width="30.28515625" style="1" customWidth="1"/>
    <col min="3074" max="3074" width="26.42578125" style="1" customWidth="1"/>
    <col min="3075" max="3075" width="10.85546875" style="1" customWidth="1"/>
    <col min="3076" max="3076" width="5.85546875" style="1" customWidth="1"/>
    <col min="3077" max="3077" width="13.42578125" style="1" customWidth="1"/>
    <col min="3078" max="3078" width="13.5703125" style="1" customWidth="1"/>
    <col min="3079" max="3328" width="9.140625" style="1"/>
    <col min="3329" max="3329" width="30.28515625" style="1" customWidth="1"/>
    <col min="3330" max="3330" width="26.42578125" style="1" customWidth="1"/>
    <col min="3331" max="3331" width="10.85546875" style="1" customWidth="1"/>
    <col min="3332" max="3332" width="5.85546875" style="1" customWidth="1"/>
    <col min="3333" max="3333" width="13.42578125" style="1" customWidth="1"/>
    <col min="3334" max="3334" width="13.5703125" style="1" customWidth="1"/>
    <col min="3335" max="3584" width="9.140625" style="1"/>
    <col min="3585" max="3585" width="30.28515625" style="1" customWidth="1"/>
    <col min="3586" max="3586" width="26.42578125" style="1" customWidth="1"/>
    <col min="3587" max="3587" width="10.85546875" style="1" customWidth="1"/>
    <col min="3588" max="3588" width="5.85546875" style="1" customWidth="1"/>
    <col min="3589" max="3589" width="13.42578125" style="1" customWidth="1"/>
    <col min="3590" max="3590" width="13.5703125" style="1" customWidth="1"/>
    <col min="3591" max="3840" width="9.140625" style="1"/>
    <col min="3841" max="3841" width="30.28515625" style="1" customWidth="1"/>
    <col min="3842" max="3842" width="26.42578125" style="1" customWidth="1"/>
    <col min="3843" max="3843" width="10.85546875" style="1" customWidth="1"/>
    <col min="3844" max="3844" width="5.85546875" style="1" customWidth="1"/>
    <col min="3845" max="3845" width="13.42578125" style="1" customWidth="1"/>
    <col min="3846" max="3846" width="13.5703125" style="1" customWidth="1"/>
    <col min="3847" max="4096" width="9.140625" style="1"/>
    <col min="4097" max="4097" width="30.28515625" style="1" customWidth="1"/>
    <col min="4098" max="4098" width="26.42578125" style="1" customWidth="1"/>
    <col min="4099" max="4099" width="10.85546875" style="1" customWidth="1"/>
    <col min="4100" max="4100" width="5.85546875" style="1" customWidth="1"/>
    <col min="4101" max="4101" width="13.42578125" style="1" customWidth="1"/>
    <col min="4102" max="4102" width="13.5703125" style="1" customWidth="1"/>
    <col min="4103" max="4352" width="9.140625" style="1"/>
    <col min="4353" max="4353" width="30.28515625" style="1" customWidth="1"/>
    <col min="4354" max="4354" width="26.42578125" style="1" customWidth="1"/>
    <col min="4355" max="4355" width="10.85546875" style="1" customWidth="1"/>
    <col min="4356" max="4356" width="5.85546875" style="1" customWidth="1"/>
    <col min="4357" max="4357" width="13.42578125" style="1" customWidth="1"/>
    <col min="4358" max="4358" width="13.5703125" style="1" customWidth="1"/>
    <col min="4359" max="4608" width="9.140625" style="1"/>
    <col min="4609" max="4609" width="30.28515625" style="1" customWidth="1"/>
    <col min="4610" max="4610" width="26.42578125" style="1" customWidth="1"/>
    <col min="4611" max="4611" width="10.85546875" style="1" customWidth="1"/>
    <col min="4612" max="4612" width="5.85546875" style="1" customWidth="1"/>
    <col min="4613" max="4613" width="13.42578125" style="1" customWidth="1"/>
    <col min="4614" max="4614" width="13.5703125" style="1" customWidth="1"/>
    <col min="4615" max="4864" width="9.140625" style="1"/>
    <col min="4865" max="4865" width="30.28515625" style="1" customWidth="1"/>
    <col min="4866" max="4866" width="26.42578125" style="1" customWidth="1"/>
    <col min="4867" max="4867" width="10.85546875" style="1" customWidth="1"/>
    <col min="4868" max="4868" width="5.85546875" style="1" customWidth="1"/>
    <col min="4869" max="4869" width="13.42578125" style="1" customWidth="1"/>
    <col min="4870" max="4870" width="13.5703125" style="1" customWidth="1"/>
    <col min="4871" max="5120" width="9.140625" style="1"/>
    <col min="5121" max="5121" width="30.28515625" style="1" customWidth="1"/>
    <col min="5122" max="5122" width="26.42578125" style="1" customWidth="1"/>
    <col min="5123" max="5123" width="10.85546875" style="1" customWidth="1"/>
    <col min="5124" max="5124" width="5.85546875" style="1" customWidth="1"/>
    <col min="5125" max="5125" width="13.42578125" style="1" customWidth="1"/>
    <col min="5126" max="5126" width="13.5703125" style="1" customWidth="1"/>
    <col min="5127" max="5376" width="9.140625" style="1"/>
    <col min="5377" max="5377" width="30.28515625" style="1" customWidth="1"/>
    <col min="5378" max="5378" width="26.42578125" style="1" customWidth="1"/>
    <col min="5379" max="5379" width="10.85546875" style="1" customWidth="1"/>
    <col min="5380" max="5380" width="5.85546875" style="1" customWidth="1"/>
    <col min="5381" max="5381" width="13.42578125" style="1" customWidth="1"/>
    <col min="5382" max="5382" width="13.5703125" style="1" customWidth="1"/>
    <col min="5383" max="5632" width="9.140625" style="1"/>
    <col min="5633" max="5633" width="30.28515625" style="1" customWidth="1"/>
    <col min="5634" max="5634" width="26.42578125" style="1" customWidth="1"/>
    <col min="5635" max="5635" width="10.85546875" style="1" customWidth="1"/>
    <col min="5636" max="5636" width="5.85546875" style="1" customWidth="1"/>
    <col min="5637" max="5637" width="13.42578125" style="1" customWidth="1"/>
    <col min="5638" max="5638" width="13.5703125" style="1" customWidth="1"/>
    <col min="5639" max="5888" width="9.140625" style="1"/>
    <col min="5889" max="5889" width="30.28515625" style="1" customWidth="1"/>
    <col min="5890" max="5890" width="26.42578125" style="1" customWidth="1"/>
    <col min="5891" max="5891" width="10.85546875" style="1" customWidth="1"/>
    <col min="5892" max="5892" width="5.85546875" style="1" customWidth="1"/>
    <col min="5893" max="5893" width="13.42578125" style="1" customWidth="1"/>
    <col min="5894" max="5894" width="13.5703125" style="1" customWidth="1"/>
    <col min="5895" max="6144" width="9.140625" style="1"/>
    <col min="6145" max="6145" width="30.28515625" style="1" customWidth="1"/>
    <col min="6146" max="6146" width="26.42578125" style="1" customWidth="1"/>
    <col min="6147" max="6147" width="10.85546875" style="1" customWidth="1"/>
    <col min="6148" max="6148" width="5.85546875" style="1" customWidth="1"/>
    <col min="6149" max="6149" width="13.42578125" style="1" customWidth="1"/>
    <col min="6150" max="6150" width="13.5703125" style="1" customWidth="1"/>
    <col min="6151" max="6400" width="9.140625" style="1"/>
    <col min="6401" max="6401" width="30.28515625" style="1" customWidth="1"/>
    <col min="6402" max="6402" width="26.42578125" style="1" customWidth="1"/>
    <col min="6403" max="6403" width="10.85546875" style="1" customWidth="1"/>
    <col min="6404" max="6404" width="5.85546875" style="1" customWidth="1"/>
    <col min="6405" max="6405" width="13.42578125" style="1" customWidth="1"/>
    <col min="6406" max="6406" width="13.5703125" style="1" customWidth="1"/>
    <col min="6407" max="6656" width="9.140625" style="1"/>
    <col min="6657" max="6657" width="30.28515625" style="1" customWidth="1"/>
    <col min="6658" max="6658" width="26.42578125" style="1" customWidth="1"/>
    <col min="6659" max="6659" width="10.85546875" style="1" customWidth="1"/>
    <col min="6660" max="6660" width="5.85546875" style="1" customWidth="1"/>
    <col min="6661" max="6661" width="13.42578125" style="1" customWidth="1"/>
    <col min="6662" max="6662" width="13.5703125" style="1" customWidth="1"/>
    <col min="6663" max="6912" width="9.140625" style="1"/>
    <col min="6913" max="6913" width="30.28515625" style="1" customWidth="1"/>
    <col min="6914" max="6914" width="26.42578125" style="1" customWidth="1"/>
    <col min="6915" max="6915" width="10.85546875" style="1" customWidth="1"/>
    <col min="6916" max="6916" width="5.85546875" style="1" customWidth="1"/>
    <col min="6917" max="6917" width="13.42578125" style="1" customWidth="1"/>
    <col min="6918" max="6918" width="13.5703125" style="1" customWidth="1"/>
    <col min="6919" max="7168" width="9.140625" style="1"/>
    <col min="7169" max="7169" width="30.28515625" style="1" customWidth="1"/>
    <col min="7170" max="7170" width="26.42578125" style="1" customWidth="1"/>
    <col min="7171" max="7171" width="10.85546875" style="1" customWidth="1"/>
    <col min="7172" max="7172" width="5.85546875" style="1" customWidth="1"/>
    <col min="7173" max="7173" width="13.42578125" style="1" customWidth="1"/>
    <col min="7174" max="7174" width="13.5703125" style="1" customWidth="1"/>
    <col min="7175" max="7424" width="9.140625" style="1"/>
    <col min="7425" max="7425" width="30.28515625" style="1" customWidth="1"/>
    <col min="7426" max="7426" width="26.42578125" style="1" customWidth="1"/>
    <col min="7427" max="7427" width="10.85546875" style="1" customWidth="1"/>
    <col min="7428" max="7428" width="5.85546875" style="1" customWidth="1"/>
    <col min="7429" max="7429" width="13.42578125" style="1" customWidth="1"/>
    <col min="7430" max="7430" width="13.5703125" style="1" customWidth="1"/>
    <col min="7431" max="7680" width="9.140625" style="1"/>
    <col min="7681" max="7681" width="30.28515625" style="1" customWidth="1"/>
    <col min="7682" max="7682" width="26.42578125" style="1" customWidth="1"/>
    <col min="7683" max="7683" width="10.85546875" style="1" customWidth="1"/>
    <col min="7684" max="7684" width="5.85546875" style="1" customWidth="1"/>
    <col min="7685" max="7685" width="13.42578125" style="1" customWidth="1"/>
    <col min="7686" max="7686" width="13.5703125" style="1" customWidth="1"/>
    <col min="7687" max="7936" width="9.140625" style="1"/>
    <col min="7937" max="7937" width="30.28515625" style="1" customWidth="1"/>
    <col min="7938" max="7938" width="26.42578125" style="1" customWidth="1"/>
    <col min="7939" max="7939" width="10.85546875" style="1" customWidth="1"/>
    <col min="7940" max="7940" width="5.85546875" style="1" customWidth="1"/>
    <col min="7941" max="7941" width="13.42578125" style="1" customWidth="1"/>
    <col min="7942" max="7942" width="13.5703125" style="1" customWidth="1"/>
    <col min="7943" max="8192" width="9.140625" style="1"/>
    <col min="8193" max="8193" width="30.28515625" style="1" customWidth="1"/>
    <col min="8194" max="8194" width="26.42578125" style="1" customWidth="1"/>
    <col min="8195" max="8195" width="10.85546875" style="1" customWidth="1"/>
    <col min="8196" max="8196" width="5.85546875" style="1" customWidth="1"/>
    <col min="8197" max="8197" width="13.42578125" style="1" customWidth="1"/>
    <col min="8198" max="8198" width="13.5703125" style="1" customWidth="1"/>
    <col min="8199" max="8448" width="9.140625" style="1"/>
    <col min="8449" max="8449" width="30.28515625" style="1" customWidth="1"/>
    <col min="8450" max="8450" width="26.42578125" style="1" customWidth="1"/>
    <col min="8451" max="8451" width="10.85546875" style="1" customWidth="1"/>
    <col min="8452" max="8452" width="5.85546875" style="1" customWidth="1"/>
    <col min="8453" max="8453" width="13.42578125" style="1" customWidth="1"/>
    <col min="8454" max="8454" width="13.5703125" style="1" customWidth="1"/>
    <col min="8455" max="8704" width="9.140625" style="1"/>
    <col min="8705" max="8705" width="30.28515625" style="1" customWidth="1"/>
    <col min="8706" max="8706" width="26.42578125" style="1" customWidth="1"/>
    <col min="8707" max="8707" width="10.85546875" style="1" customWidth="1"/>
    <col min="8708" max="8708" width="5.85546875" style="1" customWidth="1"/>
    <col min="8709" max="8709" width="13.42578125" style="1" customWidth="1"/>
    <col min="8710" max="8710" width="13.5703125" style="1" customWidth="1"/>
    <col min="8711" max="8960" width="9.140625" style="1"/>
    <col min="8961" max="8961" width="30.28515625" style="1" customWidth="1"/>
    <col min="8962" max="8962" width="26.42578125" style="1" customWidth="1"/>
    <col min="8963" max="8963" width="10.85546875" style="1" customWidth="1"/>
    <col min="8964" max="8964" width="5.85546875" style="1" customWidth="1"/>
    <col min="8965" max="8965" width="13.42578125" style="1" customWidth="1"/>
    <col min="8966" max="8966" width="13.5703125" style="1" customWidth="1"/>
    <col min="8967" max="9216" width="9.140625" style="1"/>
    <col min="9217" max="9217" width="30.28515625" style="1" customWidth="1"/>
    <col min="9218" max="9218" width="26.42578125" style="1" customWidth="1"/>
    <col min="9219" max="9219" width="10.85546875" style="1" customWidth="1"/>
    <col min="9220" max="9220" width="5.85546875" style="1" customWidth="1"/>
    <col min="9221" max="9221" width="13.42578125" style="1" customWidth="1"/>
    <col min="9222" max="9222" width="13.5703125" style="1" customWidth="1"/>
    <col min="9223" max="9472" width="9.140625" style="1"/>
    <col min="9473" max="9473" width="30.28515625" style="1" customWidth="1"/>
    <col min="9474" max="9474" width="26.42578125" style="1" customWidth="1"/>
    <col min="9475" max="9475" width="10.85546875" style="1" customWidth="1"/>
    <col min="9476" max="9476" width="5.85546875" style="1" customWidth="1"/>
    <col min="9477" max="9477" width="13.42578125" style="1" customWidth="1"/>
    <col min="9478" max="9478" width="13.5703125" style="1" customWidth="1"/>
    <col min="9479" max="9728" width="9.140625" style="1"/>
    <col min="9729" max="9729" width="30.28515625" style="1" customWidth="1"/>
    <col min="9730" max="9730" width="26.42578125" style="1" customWidth="1"/>
    <col min="9731" max="9731" width="10.85546875" style="1" customWidth="1"/>
    <col min="9732" max="9732" width="5.85546875" style="1" customWidth="1"/>
    <col min="9733" max="9733" width="13.42578125" style="1" customWidth="1"/>
    <col min="9734" max="9734" width="13.5703125" style="1" customWidth="1"/>
    <col min="9735" max="9984" width="9.140625" style="1"/>
    <col min="9985" max="9985" width="30.28515625" style="1" customWidth="1"/>
    <col min="9986" max="9986" width="26.42578125" style="1" customWidth="1"/>
    <col min="9987" max="9987" width="10.85546875" style="1" customWidth="1"/>
    <col min="9988" max="9988" width="5.85546875" style="1" customWidth="1"/>
    <col min="9989" max="9989" width="13.42578125" style="1" customWidth="1"/>
    <col min="9990" max="9990" width="13.5703125" style="1" customWidth="1"/>
    <col min="9991" max="10240" width="9.140625" style="1"/>
    <col min="10241" max="10241" width="30.28515625" style="1" customWidth="1"/>
    <col min="10242" max="10242" width="26.42578125" style="1" customWidth="1"/>
    <col min="10243" max="10243" width="10.85546875" style="1" customWidth="1"/>
    <col min="10244" max="10244" width="5.85546875" style="1" customWidth="1"/>
    <col min="10245" max="10245" width="13.42578125" style="1" customWidth="1"/>
    <col min="10246" max="10246" width="13.5703125" style="1" customWidth="1"/>
    <col min="10247" max="10496" width="9.140625" style="1"/>
    <col min="10497" max="10497" width="30.28515625" style="1" customWidth="1"/>
    <col min="10498" max="10498" width="26.42578125" style="1" customWidth="1"/>
    <col min="10499" max="10499" width="10.85546875" style="1" customWidth="1"/>
    <col min="10500" max="10500" width="5.85546875" style="1" customWidth="1"/>
    <col min="10501" max="10501" width="13.42578125" style="1" customWidth="1"/>
    <col min="10502" max="10502" width="13.5703125" style="1" customWidth="1"/>
    <col min="10503" max="10752" width="9.140625" style="1"/>
    <col min="10753" max="10753" width="30.28515625" style="1" customWidth="1"/>
    <col min="10754" max="10754" width="26.42578125" style="1" customWidth="1"/>
    <col min="10755" max="10755" width="10.85546875" style="1" customWidth="1"/>
    <col min="10756" max="10756" width="5.85546875" style="1" customWidth="1"/>
    <col min="10757" max="10757" width="13.42578125" style="1" customWidth="1"/>
    <col min="10758" max="10758" width="13.5703125" style="1" customWidth="1"/>
    <col min="10759" max="11008" width="9.140625" style="1"/>
    <col min="11009" max="11009" width="30.28515625" style="1" customWidth="1"/>
    <col min="11010" max="11010" width="26.42578125" style="1" customWidth="1"/>
    <col min="11011" max="11011" width="10.85546875" style="1" customWidth="1"/>
    <col min="11012" max="11012" width="5.85546875" style="1" customWidth="1"/>
    <col min="11013" max="11013" width="13.42578125" style="1" customWidth="1"/>
    <col min="11014" max="11014" width="13.5703125" style="1" customWidth="1"/>
    <col min="11015" max="11264" width="9.140625" style="1"/>
    <col min="11265" max="11265" width="30.28515625" style="1" customWidth="1"/>
    <col min="11266" max="11266" width="26.42578125" style="1" customWidth="1"/>
    <col min="11267" max="11267" width="10.85546875" style="1" customWidth="1"/>
    <col min="11268" max="11268" width="5.85546875" style="1" customWidth="1"/>
    <col min="11269" max="11269" width="13.42578125" style="1" customWidth="1"/>
    <col min="11270" max="11270" width="13.5703125" style="1" customWidth="1"/>
    <col min="11271" max="11520" width="9.140625" style="1"/>
    <col min="11521" max="11521" width="30.28515625" style="1" customWidth="1"/>
    <col min="11522" max="11522" width="26.42578125" style="1" customWidth="1"/>
    <col min="11523" max="11523" width="10.85546875" style="1" customWidth="1"/>
    <col min="11524" max="11524" width="5.85546875" style="1" customWidth="1"/>
    <col min="11525" max="11525" width="13.42578125" style="1" customWidth="1"/>
    <col min="11526" max="11526" width="13.5703125" style="1" customWidth="1"/>
    <col min="11527" max="11776" width="9.140625" style="1"/>
    <col min="11777" max="11777" width="30.28515625" style="1" customWidth="1"/>
    <col min="11778" max="11778" width="26.42578125" style="1" customWidth="1"/>
    <col min="11779" max="11779" width="10.85546875" style="1" customWidth="1"/>
    <col min="11780" max="11780" width="5.85546875" style="1" customWidth="1"/>
    <col min="11781" max="11781" width="13.42578125" style="1" customWidth="1"/>
    <col min="11782" max="11782" width="13.5703125" style="1" customWidth="1"/>
    <col min="11783" max="12032" width="9.140625" style="1"/>
    <col min="12033" max="12033" width="30.28515625" style="1" customWidth="1"/>
    <col min="12034" max="12034" width="26.42578125" style="1" customWidth="1"/>
    <col min="12035" max="12035" width="10.85546875" style="1" customWidth="1"/>
    <col min="12036" max="12036" width="5.85546875" style="1" customWidth="1"/>
    <col min="12037" max="12037" width="13.42578125" style="1" customWidth="1"/>
    <col min="12038" max="12038" width="13.5703125" style="1" customWidth="1"/>
    <col min="12039" max="12288" width="9.140625" style="1"/>
    <col min="12289" max="12289" width="30.28515625" style="1" customWidth="1"/>
    <col min="12290" max="12290" width="26.42578125" style="1" customWidth="1"/>
    <col min="12291" max="12291" width="10.85546875" style="1" customWidth="1"/>
    <col min="12292" max="12292" width="5.85546875" style="1" customWidth="1"/>
    <col min="12293" max="12293" width="13.42578125" style="1" customWidth="1"/>
    <col min="12294" max="12294" width="13.5703125" style="1" customWidth="1"/>
    <col min="12295" max="12544" width="9.140625" style="1"/>
    <col min="12545" max="12545" width="30.28515625" style="1" customWidth="1"/>
    <col min="12546" max="12546" width="26.42578125" style="1" customWidth="1"/>
    <col min="12547" max="12547" width="10.85546875" style="1" customWidth="1"/>
    <col min="12548" max="12548" width="5.85546875" style="1" customWidth="1"/>
    <col min="12549" max="12549" width="13.42578125" style="1" customWidth="1"/>
    <col min="12550" max="12550" width="13.5703125" style="1" customWidth="1"/>
    <col min="12551" max="12800" width="9.140625" style="1"/>
    <col min="12801" max="12801" width="30.28515625" style="1" customWidth="1"/>
    <col min="12802" max="12802" width="26.42578125" style="1" customWidth="1"/>
    <col min="12803" max="12803" width="10.85546875" style="1" customWidth="1"/>
    <col min="12804" max="12804" width="5.85546875" style="1" customWidth="1"/>
    <col min="12805" max="12805" width="13.42578125" style="1" customWidth="1"/>
    <col min="12806" max="12806" width="13.5703125" style="1" customWidth="1"/>
    <col min="12807" max="13056" width="9.140625" style="1"/>
    <col min="13057" max="13057" width="30.28515625" style="1" customWidth="1"/>
    <col min="13058" max="13058" width="26.42578125" style="1" customWidth="1"/>
    <col min="13059" max="13059" width="10.85546875" style="1" customWidth="1"/>
    <col min="13060" max="13060" width="5.85546875" style="1" customWidth="1"/>
    <col min="13061" max="13061" width="13.42578125" style="1" customWidth="1"/>
    <col min="13062" max="13062" width="13.5703125" style="1" customWidth="1"/>
    <col min="13063" max="13312" width="9.140625" style="1"/>
    <col min="13313" max="13313" width="30.28515625" style="1" customWidth="1"/>
    <col min="13314" max="13314" width="26.42578125" style="1" customWidth="1"/>
    <col min="13315" max="13315" width="10.85546875" style="1" customWidth="1"/>
    <col min="13316" max="13316" width="5.85546875" style="1" customWidth="1"/>
    <col min="13317" max="13317" width="13.42578125" style="1" customWidth="1"/>
    <col min="13318" max="13318" width="13.5703125" style="1" customWidth="1"/>
    <col min="13319" max="13568" width="9.140625" style="1"/>
    <col min="13569" max="13569" width="30.28515625" style="1" customWidth="1"/>
    <col min="13570" max="13570" width="26.42578125" style="1" customWidth="1"/>
    <col min="13571" max="13571" width="10.85546875" style="1" customWidth="1"/>
    <col min="13572" max="13572" width="5.85546875" style="1" customWidth="1"/>
    <col min="13573" max="13573" width="13.42578125" style="1" customWidth="1"/>
    <col min="13574" max="13574" width="13.5703125" style="1" customWidth="1"/>
    <col min="13575" max="13824" width="9.140625" style="1"/>
    <col min="13825" max="13825" width="30.28515625" style="1" customWidth="1"/>
    <col min="13826" max="13826" width="26.42578125" style="1" customWidth="1"/>
    <col min="13827" max="13827" width="10.85546875" style="1" customWidth="1"/>
    <col min="13828" max="13828" width="5.85546875" style="1" customWidth="1"/>
    <col min="13829" max="13829" width="13.42578125" style="1" customWidth="1"/>
    <col min="13830" max="13830" width="13.5703125" style="1" customWidth="1"/>
    <col min="13831" max="14080" width="9.140625" style="1"/>
    <col min="14081" max="14081" width="30.28515625" style="1" customWidth="1"/>
    <col min="14082" max="14082" width="26.42578125" style="1" customWidth="1"/>
    <col min="14083" max="14083" width="10.85546875" style="1" customWidth="1"/>
    <col min="14084" max="14084" width="5.85546875" style="1" customWidth="1"/>
    <col min="14085" max="14085" width="13.42578125" style="1" customWidth="1"/>
    <col min="14086" max="14086" width="13.5703125" style="1" customWidth="1"/>
    <col min="14087" max="14336" width="9.140625" style="1"/>
    <col min="14337" max="14337" width="30.28515625" style="1" customWidth="1"/>
    <col min="14338" max="14338" width="26.42578125" style="1" customWidth="1"/>
    <col min="14339" max="14339" width="10.85546875" style="1" customWidth="1"/>
    <col min="14340" max="14340" width="5.85546875" style="1" customWidth="1"/>
    <col min="14341" max="14341" width="13.42578125" style="1" customWidth="1"/>
    <col min="14342" max="14342" width="13.5703125" style="1" customWidth="1"/>
    <col min="14343" max="14592" width="9.140625" style="1"/>
    <col min="14593" max="14593" width="30.28515625" style="1" customWidth="1"/>
    <col min="14594" max="14594" width="26.42578125" style="1" customWidth="1"/>
    <col min="14595" max="14595" width="10.85546875" style="1" customWidth="1"/>
    <col min="14596" max="14596" width="5.85546875" style="1" customWidth="1"/>
    <col min="14597" max="14597" width="13.42578125" style="1" customWidth="1"/>
    <col min="14598" max="14598" width="13.5703125" style="1" customWidth="1"/>
    <col min="14599" max="14848" width="9.140625" style="1"/>
    <col min="14849" max="14849" width="30.28515625" style="1" customWidth="1"/>
    <col min="14850" max="14850" width="26.42578125" style="1" customWidth="1"/>
    <col min="14851" max="14851" width="10.85546875" style="1" customWidth="1"/>
    <col min="14852" max="14852" width="5.85546875" style="1" customWidth="1"/>
    <col min="14853" max="14853" width="13.42578125" style="1" customWidth="1"/>
    <col min="14854" max="14854" width="13.5703125" style="1" customWidth="1"/>
    <col min="14855" max="15104" width="9.140625" style="1"/>
    <col min="15105" max="15105" width="30.28515625" style="1" customWidth="1"/>
    <col min="15106" max="15106" width="26.42578125" style="1" customWidth="1"/>
    <col min="15107" max="15107" width="10.85546875" style="1" customWidth="1"/>
    <col min="15108" max="15108" width="5.85546875" style="1" customWidth="1"/>
    <col min="15109" max="15109" width="13.42578125" style="1" customWidth="1"/>
    <col min="15110" max="15110" width="13.5703125" style="1" customWidth="1"/>
    <col min="15111" max="15360" width="9.140625" style="1"/>
    <col min="15361" max="15361" width="30.28515625" style="1" customWidth="1"/>
    <col min="15362" max="15362" width="26.42578125" style="1" customWidth="1"/>
    <col min="15363" max="15363" width="10.85546875" style="1" customWidth="1"/>
    <col min="15364" max="15364" width="5.85546875" style="1" customWidth="1"/>
    <col min="15365" max="15365" width="13.42578125" style="1" customWidth="1"/>
    <col min="15366" max="15366" width="13.5703125" style="1" customWidth="1"/>
    <col min="15367" max="15616" width="9.140625" style="1"/>
    <col min="15617" max="15617" width="30.28515625" style="1" customWidth="1"/>
    <col min="15618" max="15618" width="26.42578125" style="1" customWidth="1"/>
    <col min="15619" max="15619" width="10.85546875" style="1" customWidth="1"/>
    <col min="15620" max="15620" width="5.85546875" style="1" customWidth="1"/>
    <col min="15621" max="15621" width="13.42578125" style="1" customWidth="1"/>
    <col min="15622" max="15622" width="13.5703125" style="1" customWidth="1"/>
    <col min="15623" max="15872" width="9.140625" style="1"/>
    <col min="15873" max="15873" width="30.28515625" style="1" customWidth="1"/>
    <col min="15874" max="15874" width="26.42578125" style="1" customWidth="1"/>
    <col min="15875" max="15875" width="10.85546875" style="1" customWidth="1"/>
    <col min="15876" max="15876" width="5.85546875" style="1" customWidth="1"/>
    <col min="15877" max="15877" width="13.42578125" style="1" customWidth="1"/>
    <col min="15878" max="15878" width="13.5703125" style="1" customWidth="1"/>
    <col min="15879" max="16128" width="9.140625" style="1"/>
    <col min="16129" max="16129" width="30.28515625" style="1" customWidth="1"/>
    <col min="16130" max="16130" width="26.42578125" style="1" customWidth="1"/>
    <col min="16131" max="16131" width="10.85546875" style="1" customWidth="1"/>
    <col min="16132" max="16132" width="5.85546875" style="1" customWidth="1"/>
    <col min="16133" max="16133" width="13.42578125" style="1" customWidth="1"/>
    <col min="16134" max="16134" width="13.5703125" style="1" customWidth="1"/>
    <col min="16135" max="16384" width="9.140625" style="1"/>
  </cols>
  <sheetData>
    <row r="1" spans="1:13" x14ac:dyDescent="0.2">
      <c r="D1" s="2" t="s">
        <v>0</v>
      </c>
      <c r="E1" s="3"/>
      <c r="F1" s="3"/>
    </row>
    <row r="2" spans="1:13" x14ac:dyDescent="0.2">
      <c r="D2" s="3"/>
      <c r="E2" s="3"/>
      <c r="F2" s="3"/>
    </row>
    <row r="3" spans="1:13" ht="24" customHeight="1" x14ac:dyDescent="0.2">
      <c r="D3" s="3"/>
      <c r="E3" s="3"/>
      <c r="F3" s="3"/>
    </row>
    <row r="5" spans="1:13" ht="10.5" customHeight="1" x14ac:dyDescent="0.2">
      <c r="D5" s="4" t="s">
        <v>1</v>
      </c>
      <c r="E5" s="4"/>
      <c r="F5" s="4"/>
      <c r="G5" s="5"/>
      <c r="H5" s="5"/>
      <c r="K5" s="6"/>
      <c r="L5" s="6"/>
      <c r="M5" s="6"/>
    </row>
    <row r="6" spans="1:13" ht="15" customHeight="1" x14ac:dyDescent="0.2">
      <c r="B6" s="7" t="s">
        <v>2</v>
      </c>
      <c r="C6" s="7"/>
      <c r="D6" s="8">
        <v>2019</v>
      </c>
      <c r="E6" s="8">
        <v>7</v>
      </c>
      <c r="F6" s="9" t="s">
        <v>3</v>
      </c>
      <c r="G6" s="10"/>
      <c r="H6" s="11"/>
      <c r="K6" s="12"/>
      <c r="L6" s="10"/>
      <c r="M6" s="11"/>
    </row>
    <row r="7" spans="1:13" ht="38.25" x14ac:dyDescent="0.2">
      <c r="A7" s="13" t="s">
        <v>4</v>
      </c>
      <c r="B7" s="14" t="str">
        <f>[1]ЗАПОЛНИТЬ!B3</f>
        <v>Виконавчий комітет Саксаганської районної у місті ради</v>
      </c>
      <c r="C7" s="15" t="s">
        <v>5</v>
      </c>
      <c r="D7" s="16" t="str">
        <f>[1]ЗАПОЛНИТЬ!B13</f>
        <v>05410872</v>
      </c>
      <c r="E7" s="4"/>
      <c r="F7" s="4"/>
      <c r="G7" s="11"/>
      <c r="H7" s="11"/>
      <c r="K7" s="17"/>
      <c r="L7" s="17"/>
      <c r="M7" s="17"/>
    </row>
    <row r="8" spans="1:13" ht="60.75" customHeight="1" x14ac:dyDescent="0.2">
      <c r="A8" s="13" t="s">
        <v>6</v>
      </c>
      <c r="B8" s="18" t="str">
        <f>[1]ЗАПОЛНИТЬ!B5</f>
        <v xml:space="preserve">Дніпропетровська обл., м.Кривий Ріг, Саксаганський район, вул. Володимира Великого, 32  </v>
      </c>
      <c r="C8" s="15" t="s">
        <v>7</v>
      </c>
      <c r="D8" s="4">
        <f>[1]ЗАПОЛНИТЬ!B14</f>
        <v>1211037000</v>
      </c>
      <c r="E8" s="4"/>
      <c r="F8" s="4"/>
      <c r="G8" s="11"/>
      <c r="H8" s="11"/>
      <c r="K8" s="17"/>
      <c r="L8" s="17"/>
      <c r="M8" s="17"/>
    </row>
    <row r="9" spans="1:13" ht="30" customHeight="1" x14ac:dyDescent="0.2">
      <c r="A9" s="19" t="s">
        <v>8</v>
      </c>
      <c r="B9" s="20" t="str">
        <f>[1]ЗАПОЛНИТЬ!D15</f>
        <v>Орган місцевого самоврядування</v>
      </c>
      <c r="C9" s="15" t="s">
        <v>9</v>
      </c>
      <c r="D9" s="21">
        <f>[1]ЗАПОЛНИТЬ!B15</f>
        <v>420</v>
      </c>
      <c r="E9" s="22"/>
      <c r="F9" s="23"/>
      <c r="G9" s="11"/>
      <c r="H9" s="11"/>
      <c r="K9" s="17"/>
      <c r="L9" s="17"/>
      <c r="M9" s="17"/>
    </row>
    <row r="10" spans="1:13" ht="15.75" x14ac:dyDescent="0.2">
      <c r="A10" s="13" t="s">
        <v>10</v>
      </c>
      <c r="B10" s="24"/>
      <c r="C10" s="15" t="s">
        <v>11</v>
      </c>
      <c r="D10" s="16"/>
      <c r="E10" s="16"/>
      <c r="F10" s="16"/>
      <c r="G10" s="11"/>
      <c r="H10" s="11"/>
      <c r="K10" s="17"/>
      <c r="L10" s="17"/>
      <c r="M10" s="17"/>
    </row>
    <row r="11" spans="1:13" ht="15.75" x14ac:dyDescent="0.2">
      <c r="A11" s="13" t="s">
        <v>12</v>
      </c>
      <c r="B11" s="24"/>
      <c r="C11" s="15" t="s">
        <v>13</v>
      </c>
      <c r="D11" s="16"/>
      <c r="E11" s="16"/>
      <c r="F11" s="16"/>
      <c r="G11" s="11"/>
      <c r="H11" s="11"/>
      <c r="K11" s="17"/>
      <c r="L11" s="17"/>
      <c r="M11" s="17"/>
    </row>
    <row r="12" spans="1:13" ht="15.75" x14ac:dyDescent="0.2">
      <c r="A12" s="25" t="s">
        <v>14</v>
      </c>
      <c r="D12" s="26"/>
      <c r="E12" s="26"/>
      <c r="F12" s="26"/>
      <c r="G12" s="11"/>
      <c r="H12" s="11"/>
      <c r="K12" s="17"/>
      <c r="L12" s="17"/>
      <c r="M12" s="17"/>
    </row>
    <row r="13" spans="1:13" x14ac:dyDescent="0.2">
      <c r="A13" s="25" t="s">
        <v>15</v>
      </c>
    </row>
    <row r="14" spans="1:13" ht="15" customHeight="1" x14ac:dyDescent="0.2">
      <c r="A14" s="27" t="s">
        <v>16</v>
      </c>
      <c r="B14" s="27"/>
      <c r="C14" s="27"/>
      <c r="D14" s="27"/>
      <c r="E14" s="27"/>
      <c r="F14" s="27"/>
    </row>
    <row r="15" spans="1:13" ht="15" customHeight="1" x14ac:dyDescent="0.2">
      <c r="A15" s="27" t="str">
        <f>CONCATENATE("на ",[1]ЗАПОЛНИТЬ!$B$18," ",LEFT([1]ЗАПОЛНИТЬ!$C$18,4)," року")</f>
        <v>на 1 липня 2019 року</v>
      </c>
      <c r="B15" s="27"/>
      <c r="C15" s="27"/>
      <c r="D15" s="27"/>
      <c r="E15" s="27"/>
      <c r="F15" s="27"/>
    </row>
    <row r="16" spans="1:13" x14ac:dyDescent="0.2">
      <c r="E16" s="28" t="s">
        <v>17</v>
      </c>
      <c r="F16" s="28"/>
    </row>
    <row r="17" spans="1:6" ht="38.25" x14ac:dyDescent="0.2">
      <c r="A17" s="29" t="s">
        <v>18</v>
      </c>
      <c r="B17" s="30"/>
      <c r="C17" s="31"/>
      <c r="D17" s="32" t="s">
        <v>19</v>
      </c>
      <c r="E17" s="32" t="s">
        <v>20</v>
      </c>
      <c r="F17" s="32" t="s">
        <v>21</v>
      </c>
    </row>
    <row r="18" spans="1:6" ht="15" customHeight="1" x14ac:dyDescent="0.2">
      <c r="A18" s="29">
        <v>1</v>
      </c>
      <c r="B18" s="30"/>
      <c r="C18" s="31"/>
      <c r="D18" s="32">
        <v>2</v>
      </c>
      <c r="E18" s="32">
        <v>3</v>
      </c>
      <c r="F18" s="32">
        <v>4</v>
      </c>
    </row>
    <row r="19" spans="1:6" ht="15" customHeight="1" x14ac:dyDescent="0.2">
      <c r="A19" s="33" t="s">
        <v>22</v>
      </c>
      <c r="B19" s="33"/>
      <c r="C19" s="33"/>
      <c r="D19" s="33"/>
      <c r="E19" s="33"/>
      <c r="F19" s="33"/>
    </row>
    <row r="20" spans="1:6" ht="15" customHeight="1" x14ac:dyDescent="0.2">
      <c r="A20" s="34" t="s">
        <v>23</v>
      </c>
      <c r="B20" s="35"/>
      <c r="C20" s="36"/>
      <c r="D20" s="37">
        <v>1000</v>
      </c>
      <c r="E20" s="38">
        <f>E21-E22</f>
        <v>36081870</v>
      </c>
      <c r="F20" s="39">
        <f>F21-F22</f>
        <v>36971380.479999997</v>
      </c>
    </row>
    <row r="21" spans="1:6" ht="15" customHeight="1" x14ac:dyDescent="0.2">
      <c r="A21" s="34" t="s">
        <v>24</v>
      </c>
      <c r="B21" s="35"/>
      <c r="C21" s="36"/>
      <c r="D21" s="37">
        <v>1001</v>
      </c>
      <c r="E21" s="40">
        <v>41970663</v>
      </c>
      <c r="F21" s="41">
        <f>'[2]6'!$E$28+'[2]6'!$G$28+'[2]6'!$I$28+'[2]6'!$K$28+'[2]6'!$M$28+'[2]6'!$O$28+'[2]6'!$Q$28</f>
        <v>43068705.609999999</v>
      </c>
    </row>
    <row r="22" spans="1:6" ht="15" customHeight="1" x14ac:dyDescent="0.2">
      <c r="A22" s="34" t="s">
        <v>25</v>
      </c>
      <c r="B22" s="35"/>
      <c r="C22" s="36"/>
      <c r="D22" s="37">
        <v>1002</v>
      </c>
      <c r="E22" s="40">
        <v>5888793</v>
      </c>
      <c r="F22" s="41">
        <f>'[2]6'!$X$28+'[2]6'!$Z$28</f>
        <v>6097325.1299999999</v>
      </c>
    </row>
    <row r="23" spans="1:6" ht="15" customHeight="1" x14ac:dyDescent="0.2">
      <c r="A23" s="34" t="s">
        <v>26</v>
      </c>
      <c r="B23" s="35"/>
      <c r="C23" s="36"/>
      <c r="D23" s="37">
        <v>1010</v>
      </c>
      <c r="E23" s="38">
        <f>E24-E25</f>
        <v>0</v>
      </c>
      <c r="F23" s="39">
        <f>F24-F25</f>
        <v>0</v>
      </c>
    </row>
    <row r="24" spans="1:6" ht="15" customHeight="1" x14ac:dyDescent="0.2">
      <c r="A24" s="34" t="s">
        <v>24</v>
      </c>
      <c r="B24" s="35"/>
      <c r="C24" s="36"/>
      <c r="D24" s="37">
        <v>1011</v>
      </c>
      <c r="E24" s="40">
        <v>0</v>
      </c>
      <c r="F24" s="41">
        <v>0</v>
      </c>
    </row>
    <row r="25" spans="1:6" ht="15" customHeight="1" x14ac:dyDescent="0.2">
      <c r="A25" s="34" t="s">
        <v>25</v>
      </c>
      <c r="B25" s="35"/>
      <c r="C25" s="36"/>
      <c r="D25" s="37">
        <v>1012</v>
      </c>
      <c r="E25" s="40">
        <v>0</v>
      </c>
      <c r="F25" s="41">
        <v>0</v>
      </c>
    </row>
    <row r="26" spans="1:6" ht="15" customHeight="1" x14ac:dyDescent="0.2">
      <c r="A26" s="34" t="s">
        <v>27</v>
      </c>
      <c r="B26" s="35"/>
      <c r="C26" s="36"/>
      <c r="D26" s="37">
        <v>1020</v>
      </c>
      <c r="E26" s="38">
        <f>E27-E28</f>
        <v>0</v>
      </c>
      <c r="F26" s="39">
        <f>F27-F28</f>
        <v>0</v>
      </c>
    </row>
    <row r="27" spans="1:6" ht="15" customHeight="1" x14ac:dyDescent="0.2">
      <c r="A27" s="34" t="s">
        <v>24</v>
      </c>
      <c r="B27" s="35"/>
      <c r="C27" s="36"/>
      <c r="D27" s="37">
        <v>1021</v>
      </c>
      <c r="E27" s="40">
        <v>0</v>
      </c>
      <c r="F27" s="41">
        <v>0</v>
      </c>
    </row>
    <row r="28" spans="1:6" ht="15" customHeight="1" x14ac:dyDescent="0.2">
      <c r="A28" s="34" t="s">
        <v>28</v>
      </c>
      <c r="B28" s="35"/>
      <c r="C28" s="36"/>
      <c r="D28" s="37">
        <v>1022</v>
      </c>
      <c r="E28" s="40">
        <v>0</v>
      </c>
      <c r="F28" s="41">
        <v>0</v>
      </c>
    </row>
    <row r="29" spans="1:6" ht="15" customHeight="1" x14ac:dyDescent="0.2">
      <c r="A29" s="34" t="s">
        <v>29</v>
      </c>
      <c r="B29" s="35"/>
      <c r="C29" s="36"/>
      <c r="D29" s="37">
        <v>1030</v>
      </c>
      <c r="E29" s="40">
        <v>0</v>
      </c>
      <c r="F29" s="41">
        <f>'[2]6'!$S$28</f>
        <v>2750</v>
      </c>
    </row>
    <row r="30" spans="1:6" ht="15" customHeight="1" x14ac:dyDescent="0.2">
      <c r="A30" s="34" t="s">
        <v>30</v>
      </c>
      <c r="B30" s="35"/>
      <c r="C30" s="36"/>
      <c r="D30" s="37">
        <v>1040</v>
      </c>
      <c r="E30" s="38">
        <f>E31-E32</f>
        <v>0</v>
      </c>
      <c r="F30" s="39">
        <f>F31-F32</f>
        <v>0</v>
      </c>
    </row>
    <row r="31" spans="1:6" ht="15" customHeight="1" x14ac:dyDescent="0.2">
      <c r="A31" s="34" t="s">
        <v>24</v>
      </c>
      <c r="B31" s="35"/>
      <c r="C31" s="36"/>
      <c r="D31" s="37">
        <v>1041</v>
      </c>
      <c r="E31" s="40">
        <v>0</v>
      </c>
      <c r="F31" s="41">
        <v>0</v>
      </c>
    </row>
    <row r="32" spans="1:6" ht="15" customHeight="1" x14ac:dyDescent="0.2">
      <c r="A32" s="34" t="s">
        <v>28</v>
      </c>
      <c r="B32" s="35"/>
      <c r="C32" s="36"/>
      <c r="D32" s="37">
        <v>1042</v>
      </c>
      <c r="E32" s="40">
        <v>0</v>
      </c>
      <c r="F32" s="41">
        <v>0</v>
      </c>
    </row>
    <row r="33" spans="1:6" ht="15" customHeight="1" x14ac:dyDescent="0.2">
      <c r="A33" s="34" t="s">
        <v>31</v>
      </c>
      <c r="B33" s="35"/>
      <c r="C33" s="36"/>
      <c r="D33" s="37">
        <v>1050</v>
      </c>
      <c r="E33" s="40">
        <v>197936</v>
      </c>
      <c r="F33" s="41">
        <f>'[2]6'!$AC$28+'[2]6'!$AE$28</f>
        <v>257987.82</v>
      </c>
    </row>
    <row r="34" spans="1:6" ht="15" customHeight="1" x14ac:dyDescent="0.2">
      <c r="A34" s="34" t="s">
        <v>32</v>
      </c>
      <c r="B34" s="35"/>
      <c r="C34" s="36"/>
      <c r="D34" s="37">
        <v>1060</v>
      </c>
      <c r="E34" s="40">
        <v>0</v>
      </c>
      <c r="F34" s="40">
        <v>0</v>
      </c>
    </row>
    <row r="35" spans="1:6" ht="15" customHeight="1" x14ac:dyDescent="0.2">
      <c r="A35" s="34" t="s">
        <v>33</v>
      </c>
      <c r="B35" s="35"/>
      <c r="C35" s="36"/>
      <c r="D35" s="37">
        <v>1090</v>
      </c>
      <c r="E35" s="40">
        <v>0</v>
      </c>
      <c r="F35" s="40">
        <v>0</v>
      </c>
    </row>
    <row r="36" spans="1:6" ht="15" customHeight="1" x14ac:dyDescent="0.2">
      <c r="A36" s="42" t="s">
        <v>34</v>
      </c>
      <c r="B36" s="43"/>
      <c r="C36" s="44"/>
      <c r="D36" s="32">
        <v>1095</v>
      </c>
      <c r="E36" s="45">
        <f>E35+E34+E33+E30+E29+E26+E23+E20</f>
        <v>36279806</v>
      </c>
      <c r="F36" s="45">
        <f>F35+F34+F33+F30+F29+F26+F23+F20</f>
        <v>37232118.299999997</v>
      </c>
    </row>
    <row r="37" spans="1:6" ht="15" customHeight="1" x14ac:dyDescent="0.2">
      <c r="A37" s="33" t="s">
        <v>35</v>
      </c>
      <c r="B37" s="33"/>
      <c r="C37" s="33"/>
      <c r="D37" s="33"/>
      <c r="E37" s="33"/>
      <c r="F37" s="33"/>
    </row>
    <row r="38" spans="1:6" ht="15" customHeight="1" x14ac:dyDescent="0.2">
      <c r="A38" s="34" t="s">
        <v>36</v>
      </c>
      <c r="B38" s="35"/>
      <c r="C38" s="36"/>
      <c r="D38" s="37">
        <v>1100</v>
      </c>
      <c r="E38" s="40">
        <v>0</v>
      </c>
      <c r="F38" s="40">
        <v>0</v>
      </c>
    </row>
    <row r="39" spans="1:6" ht="15" customHeight="1" x14ac:dyDescent="0.2">
      <c r="A39" s="34" t="s">
        <v>37</v>
      </c>
      <c r="B39" s="35"/>
      <c r="C39" s="36"/>
      <c r="D39" s="37">
        <v>1110</v>
      </c>
      <c r="E39" s="40">
        <f>SUM(E40:E41)</f>
        <v>0</v>
      </c>
      <c r="F39" s="40">
        <f>SUM(F40:F41)</f>
        <v>0</v>
      </c>
    </row>
    <row r="40" spans="1:6" ht="15" customHeight="1" x14ac:dyDescent="0.2">
      <c r="A40" s="34" t="s">
        <v>38</v>
      </c>
      <c r="B40" s="35"/>
      <c r="C40" s="36"/>
      <c r="D40" s="37">
        <v>1111</v>
      </c>
      <c r="E40" s="40"/>
      <c r="F40" s="40"/>
    </row>
    <row r="41" spans="1:6" ht="15" customHeight="1" x14ac:dyDescent="0.2">
      <c r="A41" s="34" t="s">
        <v>39</v>
      </c>
      <c r="B41" s="35"/>
      <c r="C41" s="36"/>
      <c r="D41" s="37">
        <v>1112</v>
      </c>
      <c r="E41" s="40"/>
      <c r="F41" s="40"/>
    </row>
    <row r="42" spans="1:6" ht="15" hidden="1" customHeight="1" x14ac:dyDescent="0.2">
      <c r="A42" s="34"/>
      <c r="B42" s="35"/>
      <c r="C42" s="36"/>
      <c r="D42" s="37"/>
      <c r="E42" s="40"/>
      <c r="F42" s="40"/>
    </row>
    <row r="43" spans="1:6" ht="15" customHeight="1" x14ac:dyDescent="0.2">
      <c r="A43" s="34" t="s">
        <v>40</v>
      </c>
      <c r="B43" s="35"/>
      <c r="C43" s="36"/>
      <c r="D43" s="37"/>
      <c r="E43" s="38"/>
      <c r="F43" s="38"/>
    </row>
    <row r="44" spans="1:6" ht="15" customHeight="1" x14ac:dyDescent="0.2">
      <c r="A44" s="34" t="s">
        <v>41</v>
      </c>
      <c r="B44" s="35"/>
      <c r="C44" s="36"/>
      <c r="D44" s="37">
        <v>1120</v>
      </c>
      <c r="E44" s="40">
        <v>0</v>
      </c>
      <c r="F44" s="40">
        <v>0</v>
      </c>
    </row>
    <row r="45" spans="1:6" ht="15" customHeight="1" x14ac:dyDescent="0.2">
      <c r="A45" s="34" t="s">
        <v>42</v>
      </c>
      <c r="B45" s="35"/>
      <c r="C45" s="36"/>
      <c r="D45" s="37">
        <v>1125</v>
      </c>
      <c r="E45" s="40">
        <v>0</v>
      </c>
      <c r="F45" s="40" t="s">
        <v>43</v>
      </c>
    </row>
    <row r="46" spans="1:6" ht="15" customHeight="1" x14ac:dyDescent="0.2">
      <c r="A46" s="34" t="s">
        <v>44</v>
      </c>
      <c r="B46" s="35"/>
      <c r="C46" s="36"/>
      <c r="D46" s="37">
        <v>1130</v>
      </c>
      <c r="E46" s="40">
        <v>0</v>
      </c>
      <c r="F46" s="40">
        <v>0</v>
      </c>
    </row>
    <row r="47" spans="1:6" ht="15" customHeight="1" x14ac:dyDescent="0.2">
      <c r="A47" s="34" t="s">
        <v>45</v>
      </c>
      <c r="B47" s="35"/>
      <c r="C47" s="36"/>
      <c r="D47" s="37">
        <v>1135</v>
      </c>
      <c r="E47" s="40">
        <v>0</v>
      </c>
      <c r="F47" s="40">
        <f>'[2]6'!$BG$28</f>
        <v>7728</v>
      </c>
    </row>
    <row r="48" spans="1:6" ht="15" customHeight="1" x14ac:dyDescent="0.2">
      <c r="A48" s="34" t="s">
        <v>46</v>
      </c>
      <c r="B48" s="35"/>
      <c r="C48" s="36"/>
      <c r="D48" s="37">
        <v>1140</v>
      </c>
      <c r="E48" s="40">
        <v>55425</v>
      </c>
      <c r="F48" s="40">
        <f>'[2]6'!$AI$28</f>
        <v>54658.36</v>
      </c>
    </row>
    <row r="49" spans="1:6" ht="15" customHeight="1" x14ac:dyDescent="0.2">
      <c r="A49" s="34" t="s">
        <v>47</v>
      </c>
      <c r="B49" s="35"/>
      <c r="C49" s="36"/>
      <c r="D49" s="37">
        <v>1145</v>
      </c>
      <c r="E49" s="40">
        <v>0</v>
      </c>
      <c r="F49" s="40">
        <v>0</v>
      </c>
    </row>
    <row r="50" spans="1:6" ht="15" customHeight="1" x14ac:dyDescent="0.2">
      <c r="A50" s="34" t="s">
        <v>48</v>
      </c>
      <c r="B50" s="35"/>
      <c r="C50" s="36"/>
      <c r="D50" s="37">
        <v>1150</v>
      </c>
      <c r="E50" s="40">
        <v>0</v>
      </c>
      <c r="F50" s="40">
        <f>'[2]6'!$AQ$28</f>
        <v>11.82</v>
      </c>
    </row>
    <row r="51" spans="1:6" ht="15" customHeight="1" x14ac:dyDescent="0.2">
      <c r="A51" s="34" t="s">
        <v>49</v>
      </c>
      <c r="B51" s="35"/>
      <c r="C51" s="36"/>
      <c r="D51" s="37">
        <v>1155</v>
      </c>
      <c r="E51" s="40">
        <v>0</v>
      </c>
      <c r="F51" s="40">
        <v>0</v>
      </c>
    </row>
    <row r="52" spans="1:6" ht="28.5" customHeight="1" x14ac:dyDescent="0.2">
      <c r="A52" s="34" t="s">
        <v>50</v>
      </c>
      <c r="B52" s="35"/>
      <c r="C52" s="36"/>
      <c r="D52" s="37"/>
      <c r="E52" s="46"/>
      <c r="F52" s="46"/>
    </row>
    <row r="53" spans="1:6" ht="15" customHeight="1" x14ac:dyDescent="0.2">
      <c r="A53" s="34" t="s">
        <v>51</v>
      </c>
      <c r="B53" s="35"/>
      <c r="C53" s="36"/>
      <c r="D53" s="37">
        <v>1160</v>
      </c>
      <c r="E53" s="38">
        <f>SUM(E54:E56)</f>
        <v>161463</v>
      </c>
      <c r="F53" s="38">
        <f>SUM(F54:F56)</f>
        <v>162845.1</v>
      </c>
    </row>
    <row r="54" spans="1:6" ht="15" customHeight="1" x14ac:dyDescent="0.2">
      <c r="A54" s="34" t="s">
        <v>52</v>
      </c>
      <c r="B54" s="35"/>
      <c r="C54" s="36"/>
      <c r="D54" s="37">
        <v>1161</v>
      </c>
      <c r="E54" s="40">
        <v>153111</v>
      </c>
      <c r="F54" s="40">
        <f>'[2]6'!$AU$28</f>
        <v>131988.85</v>
      </c>
    </row>
    <row r="55" spans="1:6" ht="15" customHeight="1" x14ac:dyDescent="0.2">
      <c r="A55" s="34" t="s">
        <v>53</v>
      </c>
      <c r="B55" s="35"/>
      <c r="C55" s="36"/>
      <c r="D55" s="37">
        <v>1162</v>
      </c>
      <c r="E55" s="38">
        <f>ROUND([1]Ф.2.ЗВЕД!F23+[1]Ф.4.1.ЗВЕД!E23-[1]Ф.4.1.ЗВЕД!F23+[1]Ф.4.2.ЗВЕД!E22-[1]Ф.4.2.ЗВЕД!F22+[1]Ф.4.3.ЗВЕД!F22-[1]Ф.4.3.ЗВЕД!G22+[1]Ф.4.4.ЗВЕД!E20+[1]Ф.4.3.1.ЗВЕД!G22,0)</f>
        <v>8352</v>
      </c>
      <c r="F55" s="38">
        <f>'[2]6'!$AW$28+'[2]6'!$AY$28+'[2]6'!$BA$28</f>
        <v>30856.25</v>
      </c>
    </row>
    <row r="56" spans="1:6" ht="15" customHeight="1" x14ac:dyDescent="0.2">
      <c r="A56" s="34" t="s">
        <v>54</v>
      </c>
      <c r="B56" s="35"/>
      <c r="C56" s="36"/>
      <c r="D56" s="37">
        <v>1163</v>
      </c>
      <c r="E56" s="38">
        <f>ROUND([1]Ф.4.1.ЗВЕД!F23+[1]Ф.4.2.ЗВЕД!F22+[1]Ф.4.3.ЗВЕД!G22,0)</f>
        <v>0</v>
      </c>
      <c r="F56" s="38">
        <f>ROUND([1]Ф.4.1.ЗВЕД!R23+[1]Ф.4.2.ЗВЕД!N22+[1]Ф.4.3.ЗВЕД!N22,0)</f>
        <v>0</v>
      </c>
    </row>
    <row r="57" spans="1:6" ht="15" customHeight="1" x14ac:dyDescent="0.2">
      <c r="A57" s="34" t="s">
        <v>55</v>
      </c>
      <c r="B57" s="35"/>
      <c r="C57" s="36"/>
      <c r="D57" s="37">
        <v>1164</v>
      </c>
      <c r="E57" s="40">
        <v>0</v>
      </c>
      <c r="F57" s="40">
        <v>0</v>
      </c>
    </row>
    <row r="58" spans="1:6" ht="15" customHeight="1" x14ac:dyDescent="0.2">
      <c r="A58" s="34" t="s">
        <v>56</v>
      </c>
      <c r="B58" s="35"/>
      <c r="C58" s="36"/>
      <c r="D58" s="37">
        <v>1165</v>
      </c>
      <c r="E58" s="40">
        <v>0</v>
      </c>
      <c r="F58" s="40">
        <v>0</v>
      </c>
    </row>
    <row r="59" spans="1:6" ht="15" customHeight="1" x14ac:dyDescent="0.2">
      <c r="A59" s="34" t="s">
        <v>57</v>
      </c>
      <c r="B59" s="35"/>
      <c r="C59" s="36"/>
      <c r="D59" s="37"/>
      <c r="E59" s="46"/>
      <c r="F59" s="46"/>
    </row>
    <row r="60" spans="1:6" ht="15" customHeight="1" x14ac:dyDescent="0.2">
      <c r="A60" s="34" t="s">
        <v>58</v>
      </c>
      <c r="B60" s="35"/>
      <c r="C60" s="36"/>
      <c r="D60" s="37">
        <v>1170</v>
      </c>
      <c r="E60" s="40">
        <v>0</v>
      </c>
      <c r="F60" s="40">
        <v>0</v>
      </c>
    </row>
    <row r="61" spans="1:6" ht="15" customHeight="1" x14ac:dyDescent="0.2">
      <c r="A61" s="34" t="s">
        <v>59</v>
      </c>
      <c r="B61" s="35"/>
      <c r="C61" s="36"/>
      <c r="D61" s="37">
        <v>1175</v>
      </c>
      <c r="E61" s="38">
        <f>SUM(E62:E63)</f>
        <v>0</v>
      </c>
      <c r="F61" s="38">
        <f>SUM(F62:F63)</f>
        <v>0</v>
      </c>
    </row>
    <row r="62" spans="1:6" ht="15" customHeight="1" x14ac:dyDescent="0.2">
      <c r="A62" s="34" t="s">
        <v>60</v>
      </c>
      <c r="B62" s="35"/>
      <c r="C62" s="36"/>
      <c r="D62" s="37">
        <v>1176</v>
      </c>
      <c r="E62" s="40">
        <v>0</v>
      </c>
      <c r="F62" s="40">
        <v>0</v>
      </c>
    </row>
    <row r="63" spans="1:6" ht="15" customHeight="1" x14ac:dyDescent="0.2">
      <c r="A63" s="34" t="s">
        <v>61</v>
      </c>
      <c r="B63" s="35"/>
      <c r="C63" s="36"/>
      <c r="D63" s="37">
        <v>1177</v>
      </c>
      <c r="E63" s="40">
        <v>0</v>
      </c>
      <c r="F63" s="40">
        <v>0</v>
      </c>
    </row>
    <row r="64" spans="1:6" ht="15" customHeight="1" x14ac:dyDescent="0.2">
      <c r="A64" s="34" t="s">
        <v>62</v>
      </c>
      <c r="B64" s="35"/>
      <c r="C64" s="36"/>
      <c r="D64" s="37">
        <v>1180</v>
      </c>
      <c r="E64" s="40">
        <v>0</v>
      </c>
      <c r="F64" s="40">
        <v>0</v>
      </c>
    </row>
    <row r="65" spans="1:8" ht="15" customHeight="1" x14ac:dyDescent="0.2">
      <c r="A65" s="42" t="s">
        <v>63</v>
      </c>
      <c r="B65" s="43"/>
      <c r="C65" s="44"/>
      <c r="D65" s="32">
        <v>1195</v>
      </c>
      <c r="E65" s="38">
        <f>E64+E61+E60+E58+E53+E51+SUM(E44:E50)+E39+E38</f>
        <v>216888</v>
      </c>
      <c r="F65" s="38">
        <f>F64+F61+F60+F58+F53+F51+SUM(F44:F50)+F39+F38</f>
        <v>225243.28</v>
      </c>
    </row>
    <row r="66" spans="1:8" ht="15" customHeight="1" x14ac:dyDescent="0.2">
      <c r="A66" s="42" t="s">
        <v>64</v>
      </c>
      <c r="B66" s="43"/>
      <c r="C66" s="44"/>
      <c r="D66" s="32">
        <v>1200</v>
      </c>
      <c r="E66" s="47">
        <v>0</v>
      </c>
      <c r="F66" s="47">
        <v>0</v>
      </c>
    </row>
    <row r="67" spans="1:8" ht="15" customHeight="1" x14ac:dyDescent="0.2">
      <c r="A67" s="42" t="s">
        <v>16</v>
      </c>
      <c r="B67" s="43"/>
      <c r="C67" s="44"/>
      <c r="D67" s="32">
        <v>1300</v>
      </c>
      <c r="E67" s="45">
        <f>E66+E65+E36</f>
        <v>36496694</v>
      </c>
      <c r="F67" s="45">
        <f>F66+F65+F36</f>
        <v>37457361.579999998</v>
      </c>
      <c r="H67" s="48" t="str">
        <f>IF(E67=E97,"","Актив не дорівнює пасиву на початок звітного періоду")</f>
        <v/>
      </c>
    </row>
    <row r="68" spans="1:8" ht="38.25" x14ac:dyDescent="0.2">
      <c r="A68" s="29" t="s">
        <v>65</v>
      </c>
      <c r="B68" s="30"/>
      <c r="C68" s="31"/>
      <c r="D68" s="32" t="s">
        <v>19</v>
      </c>
      <c r="E68" s="32" t="s">
        <v>20</v>
      </c>
      <c r="F68" s="49" t="s">
        <v>21</v>
      </c>
      <c r="H68" s="48" t="str">
        <f>IF(F67=F97,"","Актив не дорівнює пасиву на кінець звітного періоду")</f>
        <v/>
      </c>
    </row>
    <row r="69" spans="1:8" ht="15" customHeight="1" x14ac:dyDescent="0.2">
      <c r="A69" s="29">
        <v>1</v>
      </c>
      <c r="B69" s="30"/>
      <c r="C69" s="31"/>
      <c r="D69" s="32">
        <v>2</v>
      </c>
      <c r="E69" s="32">
        <v>3</v>
      </c>
      <c r="F69" s="32">
        <v>4</v>
      </c>
    </row>
    <row r="70" spans="1:8" ht="15" customHeight="1" x14ac:dyDescent="0.2">
      <c r="A70" s="33" t="s">
        <v>66</v>
      </c>
      <c r="B70" s="33"/>
      <c r="C70" s="33"/>
      <c r="D70" s="33"/>
      <c r="E70" s="33"/>
      <c r="F70" s="33"/>
    </row>
    <row r="71" spans="1:8" ht="15" customHeight="1" x14ac:dyDescent="0.2">
      <c r="A71" s="34" t="s">
        <v>67</v>
      </c>
      <c r="B71" s="35"/>
      <c r="C71" s="36"/>
      <c r="D71" s="37">
        <v>1400</v>
      </c>
      <c r="E71" s="50">
        <v>12587536</v>
      </c>
      <c r="F71" s="50">
        <f>'[2]6'!$BJ$28</f>
        <v>13589125.140000001</v>
      </c>
    </row>
    <row r="72" spans="1:8" ht="15" customHeight="1" x14ac:dyDescent="0.2">
      <c r="A72" s="34" t="s">
        <v>68</v>
      </c>
      <c r="B72" s="35"/>
      <c r="C72" s="36"/>
      <c r="D72" s="37">
        <v>1410</v>
      </c>
      <c r="E72" s="50">
        <v>24192919</v>
      </c>
      <c r="F72" s="50">
        <f>'[2]6'!$BL$28</f>
        <v>24192918.739999998</v>
      </c>
    </row>
    <row r="73" spans="1:8" ht="15" customHeight="1" x14ac:dyDescent="0.2">
      <c r="A73" s="34" t="s">
        <v>69</v>
      </c>
      <c r="B73" s="35"/>
      <c r="C73" s="36"/>
      <c r="D73" s="37">
        <v>1420</v>
      </c>
      <c r="E73" s="50">
        <v>-339186</v>
      </c>
      <c r="F73" s="50">
        <f>-'[2]6'!$BM$28-'[2]6'!$BO$28</f>
        <v>-384590.65999999893</v>
      </c>
    </row>
    <row r="74" spans="1:8" ht="15" customHeight="1" x14ac:dyDescent="0.2">
      <c r="A74" s="34" t="s">
        <v>70</v>
      </c>
      <c r="B74" s="35"/>
      <c r="C74" s="36"/>
      <c r="D74" s="37">
        <v>1430</v>
      </c>
      <c r="E74" s="50">
        <v>0</v>
      </c>
      <c r="F74" s="50">
        <v>0</v>
      </c>
    </row>
    <row r="75" spans="1:8" ht="15" customHeight="1" x14ac:dyDescent="0.2">
      <c r="A75" s="34" t="s">
        <v>71</v>
      </c>
      <c r="B75" s="35"/>
      <c r="C75" s="36"/>
      <c r="D75" s="37">
        <v>1440</v>
      </c>
      <c r="E75" s="50">
        <v>0</v>
      </c>
      <c r="F75" s="50">
        <v>0</v>
      </c>
    </row>
    <row r="76" spans="1:8" ht="15" customHeight="1" x14ac:dyDescent="0.2">
      <c r="A76" s="34" t="s">
        <v>72</v>
      </c>
      <c r="B76" s="35"/>
      <c r="C76" s="36"/>
      <c r="D76" s="37">
        <v>1450</v>
      </c>
      <c r="E76" s="50">
        <v>0</v>
      </c>
      <c r="F76" s="50">
        <f>'[2]6'!$BR$28</f>
        <v>2750</v>
      </c>
    </row>
    <row r="77" spans="1:8" ht="15" customHeight="1" x14ac:dyDescent="0.2">
      <c r="A77" s="42" t="s">
        <v>34</v>
      </c>
      <c r="B77" s="43"/>
      <c r="C77" s="44"/>
      <c r="D77" s="32">
        <v>1495</v>
      </c>
      <c r="E77" s="51">
        <f>SUM(E71:E76)</f>
        <v>36441269</v>
      </c>
      <c r="F77" s="51">
        <f>SUM(F71:F76)</f>
        <v>37400203.219999999</v>
      </c>
    </row>
    <row r="78" spans="1:8" ht="15" customHeight="1" x14ac:dyDescent="0.2">
      <c r="A78" s="33" t="s">
        <v>73</v>
      </c>
      <c r="B78" s="33"/>
      <c r="C78" s="33"/>
      <c r="D78" s="33"/>
      <c r="E78" s="33"/>
      <c r="F78" s="33"/>
    </row>
    <row r="79" spans="1:8" ht="15" customHeight="1" x14ac:dyDescent="0.2">
      <c r="A79" s="34" t="s">
        <v>74</v>
      </c>
      <c r="B79" s="35"/>
      <c r="C79" s="36"/>
      <c r="D79" s="37"/>
      <c r="E79" s="52"/>
      <c r="F79" s="52"/>
    </row>
    <row r="80" spans="1:8" ht="15" customHeight="1" x14ac:dyDescent="0.2">
      <c r="A80" s="34" t="s">
        <v>75</v>
      </c>
      <c r="B80" s="35"/>
      <c r="C80" s="36"/>
      <c r="D80" s="37">
        <v>1500</v>
      </c>
      <c r="E80" s="50">
        <v>0</v>
      </c>
      <c r="F80" s="50">
        <v>0</v>
      </c>
    </row>
    <row r="81" spans="1:6" ht="15" customHeight="1" x14ac:dyDescent="0.2">
      <c r="A81" s="34" t="s">
        <v>76</v>
      </c>
      <c r="B81" s="35"/>
      <c r="C81" s="36"/>
      <c r="D81" s="37">
        <v>1510</v>
      </c>
      <c r="E81" s="50">
        <v>0</v>
      </c>
      <c r="F81" s="50">
        <v>0</v>
      </c>
    </row>
    <row r="82" spans="1:6" ht="15" customHeight="1" x14ac:dyDescent="0.2">
      <c r="A82" s="34" t="s">
        <v>77</v>
      </c>
      <c r="B82" s="35"/>
      <c r="C82" s="36"/>
      <c r="D82" s="37">
        <v>1520</v>
      </c>
      <c r="E82" s="50">
        <v>0</v>
      </c>
      <c r="F82" s="50">
        <v>0</v>
      </c>
    </row>
    <row r="83" spans="1:6" ht="15" customHeight="1" x14ac:dyDescent="0.2">
      <c r="A83" s="34" t="s">
        <v>78</v>
      </c>
      <c r="B83" s="35"/>
      <c r="C83" s="36"/>
      <c r="D83" s="37">
        <v>1530</v>
      </c>
      <c r="E83" s="50">
        <v>0</v>
      </c>
      <c r="F83" s="50">
        <v>0</v>
      </c>
    </row>
    <row r="84" spans="1:6" ht="15" customHeight="1" x14ac:dyDescent="0.2">
      <c r="A84" s="34" t="s">
        <v>79</v>
      </c>
      <c r="B84" s="35"/>
      <c r="C84" s="36"/>
      <c r="D84" s="37"/>
      <c r="E84" s="52"/>
      <c r="F84" s="52"/>
    </row>
    <row r="85" spans="1:6" ht="15" customHeight="1" x14ac:dyDescent="0.2">
      <c r="A85" s="34" t="s">
        <v>80</v>
      </c>
      <c r="B85" s="35"/>
      <c r="C85" s="36"/>
      <c r="D85" s="37">
        <v>1540</v>
      </c>
      <c r="E85" s="53">
        <v>10808</v>
      </c>
      <c r="F85" s="53">
        <f>'[2]6'!$BZ$28+'[2]6'!$CB$28</f>
        <v>10658.37</v>
      </c>
    </row>
    <row r="86" spans="1:6" ht="15" customHeight="1" x14ac:dyDescent="0.2">
      <c r="A86" s="34" t="s">
        <v>42</v>
      </c>
      <c r="B86" s="35"/>
      <c r="C86" s="36"/>
      <c r="D86" s="37">
        <v>1545</v>
      </c>
      <c r="E86" s="50">
        <v>0</v>
      </c>
      <c r="F86" s="50">
        <f>'[2]6'!$BT$28</f>
        <v>2499.9999999997672</v>
      </c>
    </row>
    <row r="87" spans="1:6" ht="15" customHeight="1" x14ac:dyDescent="0.2">
      <c r="A87" s="34" t="s">
        <v>76</v>
      </c>
      <c r="B87" s="35"/>
      <c r="C87" s="36"/>
      <c r="D87" s="37">
        <v>1550</v>
      </c>
      <c r="E87" s="50">
        <v>0</v>
      </c>
      <c r="F87" s="50">
        <v>0</v>
      </c>
    </row>
    <row r="88" spans="1:6" ht="15" customHeight="1" x14ac:dyDescent="0.2">
      <c r="A88" s="34" t="s">
        <v>81</v>
      </c>
      <c r="B88" s="35"/>
      <c r="C88" s="36"/>
      <c r="D88" s="37">
        <v>1555</v>
      </c>
      <c r="E88" s="50">
        <v>0</v>
      </c>
      <c r="F88" s="50">
        <v>0</v>
      </c>
    </row>
    <row r="89" spans="1:6" ht="15" customHeight="1" x14ac:dyDescent="0.2">
      <c r="A89" s="34" t="s">
        <v>82</v>
      </c>
      <c r="B89" s="35"/>
      <c r="C89" s="36"/>
      <c r="D89" s="37">
        <v>1560</v>
      </c>
      <c r="E89" s="50">
        <v>44617</v>
      </c>
      <c r="F89" s="50">
        <f>'[2]6'!$CX$28</f>
        <v>43999.99</v>
      </c>
    </row>
    <row r="90" spans="1:6" ht="15" customHeight="1" x14ac:dyDescent="0.2">
      <c r="A90" s="34" t="s">
        <v>46</v>
      </c>
      <c r="B90" s="35"/>
      <c r="C90" s="36"/>
      <c r="D90" s="37">
        <v>1565</v>
      </c>
      <c r="E90" s="50">
        <v>0</v>
      </c>
      <c r="F90" s="50">
        <v>0</v>
      </c>
    </row>
    <row r="91" spans="1:6" ht="15" customHeight="1" x14ac:dyDescent="0.2">
      <c r="A91" s="34" t="s">
        <v>47</v>
      </c>
      <c r="B91" s="35"/>
      <c r="C91" s="36"/>
      <c r="D91" s="37">
        <v>1570</v>
      </c>
      <c r="E91" s="50">
        <v>0</v>
      </c>
      <c r="F91" s="50">
        <v>0</v>
      </c>
    </row>
    <row r="92" spans="1:6" ht="15" customHeight="1" x14ac:dyDescent="0.2">
      <c r="A92" s="34" t="s">
        <v>83</v>
      </c>
      <c r="B92" s="35"/>
      <c r="C92" s="36"/>
      <c r="D92" s="37">
        <v>1575</v>
      </c>
      <c r="E92" s="50">
        <v>0</v>
      </c>
      <c r="F92" s="50">
        <v>0</v>
      </c>
    </row>
    <row r="93" spans="1:6" ht="15" customHeight="1" x14ac:dyDescent="0.2">
      <c r="A93" s="54" t="s">
        <v>84</v>
      </c>
      <c r="B93" s="55"/>
      <c r="C93" s="56"/>
      <c r="D93" s="37">
        <v>1576</v>
      </c>
      <c r="E93" s="50">
        <v>0</v>
      </c>
      <c r="F93" s="50">
        <v>0</v>
      </c>
    </row>
    <row r="94" spans="1:6" ht="15" customHeight="1" x14ac:dyDescent="0.2">
      <c r="A94" s="42" t="s">
        <v>63</v>
      </c>
      <c r="B94" s="43"/>
      <c r="C94" s="44"/>
      <c r="D94" s="32">
        <v>1595</v>
      </c>
      <c r="E94" s="51">
        <f>SUM(E85:E92)+SUM(E80:E82)+E83</f>
        <v>55425</v>
      </c>
      <c r="F94" s="51">
        <f>SUM(F85:F92)+SUM(F80:F82)+F83</f>
        <v>57158.359999999768</v>
      </c>
    </row>
    <row r="95" spans="1:6" ht="15" customHeight="1" x14ac:dyDescent="0.2">
      <c r="A95" s="42" t="s">
        <v>85</v>
      </c>
      <c r="B95" s="43"/>
      <c r="C95" s="44"/>
      <c r="D95" s="32">
        <v>1600</v>
      </c>
      <c r="E95" s="57">
        <v>0</v>
      </c>
      <c r="F95" s="57">
        <v>0</v>
      </c>
    </row>
    <row r="96" spans="1:6" ht="15" customHeight="1" x14ac:dyDescent="0.2">
      <c r="A96" s="42" t="s">
        <v>86</v>
      </c>
      <c r="B96" s="43"/>
      <c r="C96" s="44"/>
      <c r="D96" s="32">
        <v>1700</v>
      </c>
      <c r="E96" s="57">
        <v>0</v>
      </c>
      <c r="F96" s="57">
        <v>0</v>
      </c>
    </row>
    <row r="97" spans="1:12" ht="15" customHeight="1" x14ac:dyDescent="0.2">
      <c r="A97" s="42" t="s">
        <v>16</v>
      </c>
      <c r="B97" s="43"/>
      <c r="C97" s="44"/>
      <c r="D97" s="32">
        <v>1800</v>
      </c>
      <c r="E97" s="51">
        <f>E96+E95+E94+E77</f>
        <v>36496694</v>
      </c>
      <c r="F97" s="51">
        <f>F96+F95+F94+F77</f>
        <v>37457361.579999998</v>
      </c>
    </row>
    <row r="100" spans="1:12" ht="15.75" x14ac:dyDescent="0.25">
      <c r="A100" s="58" t="s">
        <v>87</v>
      </c>
      <c r="B100" s="59"/>
      <c r="C100" s="60"/>
      <c r="D100" s="61" t="str">
        <f>[1]ЗАПОЛНИТЬ!F26</f>
        <v>І.І. Криворотній</v>
      </c>
      <c r="E100" s="61"/>
      <c r="F100" s="61"/>
      <c r="G100" s="62"/>
      <c r="H100" s="62"/>
      <c r="I100" s="62"/>
      <c r="J100" s="62"/>
      <c r="K100" s="62"/>
      <c r="L100" s="63"/>
    </row>
    <row r="101" spans="1:12" ht="15" customHeight="1" x14ac:dyDescent="0.2">
      <c r="A101" s="58"/>
      <c r="B101" s="64" t="s">
        <v>88</v>
      </c>
      <c r="C101" s="65"/>
      <c r="D101" s="66" t="s">
        <v>89</v>
      </c>
      <c r="E101" s="66"/>
      <c r="F101" s="66"/>
      <c r="G101" s="67"/>
      <c r="H101" s="67"/>
      <c r="I101" s="67"/>
      <c r="J101" s="67"/>
      <c r="K101" s="67"/>
      <c r="L101" s="63"/>
    </row>
    <row r="102" spans="1:12" ht="15.75" x14ac:dyDescent="0.25">
      <c r="A102" s="58" t="s">
        <v>90</v>
      </c>
      <c r="B102" s="68"/>
      <c r="C102" s="69"/>
      <c r="D102" s="69"/>
      <c r="E102" s="69"/>
      <c r="G102" s="60"/>
      <c r="H102" s="60"/>
      <c r="I102" s="60"/>
      <c r="J102" s="60"/>
      <c r="K102" s="60"/>
      <c r="L102" s="63"/>
    </row>
    <row r="103" spans="1:12" ht="15.75" x14ac:dyDescent="0.25">
      <c r="A103" s="58" t="s">
        <v>91</v>
      </c>
      <c r="B103" s="68"/>
      <c r="C103" s="69"/>
      <c r="D103" s="69"/>
      <c r="E103" s="69"/>
      <c r="G103" s="60"/>
      <c r="H103" s="60"/>
      <c r="I103" s="60"/>
      <c r="J103" s="60"/>
      <c r="K103" s="60"/>
      <c r="L103" s="63"/>
    </row>
    <row r="104" spans="1:12" ht="15.75" x14ac:dyDescent="0.25">
      <c r="A104" s="58" t="s">
        <v>92</v>
      </c>
      <c r="B104" s="59"/>
      <c r="C104" s="69"/>
      <c r="D104" s="61" t="str">
        <f>[1]ЗАПОЛНИТЬ!F28</f>
        <v>Н.В. Порохнява</v>
      </c>
      <c r="E104" s="61"/>
      <c r="F104" s="61"/>
      <c r="G104" s="62"/>
      <c r="H104" s="62"/>
      <c r="I104" s="62"/>
      <c r="J104" s="62"/>
      <c r="K104" s="62"/>
      <c r="L104" s="63"/>
    </row>
    <row r="105" spans="1:12" ht="15" x14ac:dyDescent="0.25">
      <c r="B105" s="64" t="s">
        <v>88</v>
      </c>
      <c r="C105" s="69"/>
      <c r="D105" s="70" t="s">
        <v>89</v>
      </c>
      <c r="E105" s="70"/>
      <c r="F105" s="70"/>
      <c r="G105" s="67"/>
      <c r="H105" s="67"/>
      <c r="I105" s="67"/>
      <c r="J105" s="67"/>
      <c r="K105" s="67"/>
      <c r="L105" s="63"/>
    </row>
    <row r="107" spans="1:12" x14ac:dyDescent="0.2">
      <c r="G107" s="71">
        <f>F67-F97</f>
        <v>0</v>
      </c>
    </row>
  </sheetData>
  <mergeCells count="103">
    <mergeCell ref="A96:C96"/>
    <mergeCell ref="A97:C97"/>
    <mergeCell ref="D100:F100"/>
    <mergeCell ref="D101:F101"/>
    <mergeCell ref="D104:F104"/>
    <mergeCell ref="D105:F105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78:F78"/>
    <mergeCell ref="A79:C79"/>
    <mergeCell ref="A80:C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66:C66"/>
    <mergeCell ref="A67:C67"/>
    <mergeCell ref="A68:C68"/>
    <mergeCell ref="A69:C69"/>
    <mergeCell ref="A70:F70"/>
    <mergeCell ref="A71:C71"/>
    <mergeCell ref="A60:C60"/>
    <mergeCell ref="A61:C61"/>
    <mergeCell ref="A62:C62"/>
    <mergeCell ref="A63:C63"/>
    <mergeCell ref="A64:C64"/>
    <mergeCell ref="A65:C65"/>
    <mergeCell ref="A54:C54"/>
    <mergeCell ref="A55:C55"/>
    <mergeCell ref="A56:C56"/>
    <mergeCell ref="A57:C57"/>
    <mergeCell ref="A58:C58"/>
    <mergeCell ref="A59:C59"/>
    <mergeCell ref="A48:C48"/>
    <mergeCell ref="A49:C49"/>
    <mergeCell ref="A50:C50"/>
    <mergeCell ref="A51:C51"/>
    <mergeCell ref="A52:C52"/>
    <mergeCell ref="A53:C53"/>
    <mergeCell ref="A42:C42"/>
    <mergeCell ref="A43:C43"/>
    <mergeCell ref="A44:C44"/>
    <mergeCell ref="A45:C45"/>
    <mergeCell ref="A46:C46"/>
    <mergeCell ref="A47:C47"/>
    <mergeCell ref="A36:C36"/>
    <mergeCell ref="A37:F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F19"/>
    <mergeCell ref="A20:C20"/>
    <mergeCell ref="A21:C21"/>
    <mergeCell ref="A22:C22"/>
    <mergeCell ref="A23:C23"/>
    <mergeCell ref="D12:F12"/>
    <mergeCell ref="K12:M12"/>
    <mergeCell ref="A14:F14"/>
    <mergeCell ref="A15:F15"/>
    <mergeCell ref="E16:F16"/>
    <mergeCell ref="A17:C17"/>
    <mergeCell ref="D8:F8"/>
    <mergeCell ref="K8:M8"/>
    <mergeCell ref="D9:F9"/>
    <mergeCell ref="K9:M10"/>
    <mergeCell ref="D10:F10"/>
    <mergeCell ref="D11:F11"/>
    <mergeCell ref="K11:M11"/>
    <mergeCell ref="D1:F3"/>
    <mergeCell ref="D5:F5"/>
    <mergeCell ref="K5:M5"/>
    <mergeCell ref="B6:C6"/>
    <mergeCell ref="D7:F7"/>
    <mergeCell ref="K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2019-09-02T09:17:44Z</dcterms:created>
  <dcterms:modified xsi:type="dcterms:W3CDTF">2019-09-02T09:18:01Z</dcterms:modified>
</cp:coreProperties>
</file>