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18" i="1" l="1"/>
  <c r="L218" i="1"/>
  <c r="K218" i="1"/>
  <c r="J218" i="1"/>
  <c r="I218" i="1"/>
  <c r="H218" i="1"/>
  <c r="G218" i="1"/>
  <c r="F218" i="1"/>
  <c r="E218" i="1"/>
  <c r="F210" i="1"/>
  <c r="E210" i="1"/>
  <c r="G210" i="1" s="1"/>
  <c r="L207" i="1"/>
  <c r="J207" i="1"/>
  <c r="H207" i="1"/>
  <c r="K207" i="1" s="1"/>
  <c r="M207" i="1" s="1"/>
  <c r="G207" i="1"/>
  <c r="I204" i="1"/>
  <c r="I210" i="1" s="1"/>
  <c r="L210" i="1" s="1"/>
  <c r="H204" i="1"/>
  <c r="J204" i="1" s="1"/>
  <c r="G204" i="1"/>
  <c r="K196" i="1"/>
  <c r="L193" i="1"/>
  <c r="K193" i="1"/>
  <c r="M193" i="1" s="1"/>
  <c r="J193" i="1"/>
  <c r="G193" i="1"/>
  <c r="I190" i="1"/>
  <c r="I196" i="1" s="1"/>
  <c r="F190" i="1"/>
  <c r="F196" i="1" s="1"/>
  <c r="G196" i="1" s="1"/>
  <c r="E190" i="1"/>
  <c r="K190" i="1" s="1"/>
  <c r="M182" i="1"/>
  <c r="L182" i="1"/>
  <c r="K182" i="1"/>
  <c r="J182" i="1"/>
  <c r="I182" i="1"/>
  <c r="H182" i="1"/>
  <c r="G182" i="1"/>
  <c r="F182" i="1"/>
  <c r="E182" i="1"/>
  <c r="M176" i="1"/>
  <c r="L176" i="1"/>
  <c r="K176" i="1"/>
  <c r="J176" i="1"/>
  <c r="I176" i="1"/>
  <c r="H176" i="1"/>
  <c r="G176" i="1"/>
  <c r="F176" i="1"/>
  <c r="F229" i="1" s="1"/>
  <c r="E176" i="1"/>
  <c r="L168" i="1"/>
  <c r="L165" i="1"/>
  <c r="K165" i="1"/>
  <c r="M165" i="1" s="1"/>
  <c r="J165" i="1"/>
  <c r="G165" i="1"/>
  <c r="L162" i="1"/>
  <c r="H162" i="1"/>
  <c r="H168" i="1" s="1"/>
  <c r="E162" i="1"/>
  <c r="E168" i="1" s="1"/>
  <c r="G168" i="1" s="1"/>
  <c r="L154" i="1"/>
  <c r="L151" i="1"/>
  <c r="K151" i="1"/>
  <c r="M151" i="1" s="1"/>
  <c r="J151" i="1"/>
  <c r="G151" i="1"/>
  <c r="L148" i="1"/>
  <c r="H148" i="1"/>
  <c r="J148" i="1" s="1"/>
  <c r="E148" i="1"/>
  <c r="E229" i="1" s="1"/>
  <c r="L140" i="1"/>
  <c r="E140" i="1"/>
  <c r="G140" i="1" s="1"/>
  <c r="L137" i="1"/>
  <c r="K137" i="1"/>
  <c r="M137" i="1" s="1"/>
  <c r="J137" i="1"/>
  <c r="G137" i="1"/>
  <c r="L134" i="1"/>
  <c r="H134" i="1"/>
  <c r="H140" i="1" s="1"/>
  <c r="G134" i="1"/>
  <c r="E132" i="1"/>
  <c r="L126" i="1"/>
  <c r="G126" i="1"/>
  <c r="E126" i="1"/>
  <c r="L123" i="1"/>
  <c r="K123" i="1"/>
  <c r="M123" i="1" s="1"/>
  <c r="J123" i="1"/>
  <c r="G123" i="1"/>
  <c r="L120" i="1"/>
  <c r="J120" i="1"/>
  <c r="H120" i="1"/>
  <c r="H126" i="1" s="1"/>
  <c r="G120" i="1"/>
  <c r="L112" i="1"/>
  <c r="L109" i="1"/>
  <c r="J109" i="1"/>
  <c r="E109" i="1"/>
  <c r="K109" i="1" s="1"/>
  <c r="M109" i="1" s="1"/>
  <c r="L106" i="1"/>
  <c r="J106" i="1"/>
  <c r="H106" i="1"/>
  <c r="K106" i="1" s="1"/>
  <c r="M106" i="1" s="1"/>
  <c r="G106" i="1"/>
  <c r="F98" i="1"/>
  <c r="L95" i="1"/>
  <c r="J95" i="1"/>
  <c r="G95" i="1"/>
  <c r="E95" i="1"/>
  <c r="E98" i="1" s="1"/>
  <c r="G98" i="1" s="1"/>
  <c r="I92" i="1"/>
  <c r="I229" i="1" s="1"/>
  <c r="H92" i="1"/>
  <c r="J92" i="1" s="1"/>
  <c r="G92" i="1"/>
  <c r="L84" i="1"/>
  <c r="G84" i="1"/>
  <c r="E84" i="1"/>
  <c r="L81" i="1"/>
  <c r="K81" i="1"/>
  <c r="M81" i="1" s="1"/>
  <c r="J81" i="1"/>
  <c r="G81" i="1"/>
  <c r="L78" i="1"/>
  <c r="J78" i="1"/>
  <c r="H78" i="1"/>
  <c r="H84" i="1" s="1"/>
  <c r="G78" i="1"/>
  <c r="L70" i="1"/>
  <c r="K70" i="1"/>
  <c r="M70" i="1" s="1"/>
  <c r="J70" i="1"/>
  <c r="G70" i="1"/>
  <c r="L67" i="1"/>
  <c r="K67" i="1"/>
  <c r="M67" i="1" s="1"/>
  <c r="J67" i="1"/>
  <c r="L64" i="1"/>
  <c r="K64" i="1"/>
  <c r="J64" i="1"/>
  <c r="G64" i="1"/>
  <c r="B60" i="1"/>
  <c r="B51" i="1"/>
  <c r="D50" i="1"/>
  <c r="F230" i="1" s="1"/>
  <c r="D49" i="1"/>
  <c r="B49" i="1"/>
  <c r="D47" i="1"/>
  <c r="D36" i="1"/>
  <c r="F23" i="1"/>
  <c r="E23" i="1"/>
  <c r="C23" i="1"/>
  <c r="B23" i="1"/>
  <c r="C34" i="1" s="1"/>
  <c r="C36" i="1" s="1"/>
  <c r="F34" i="1" l="1"/>
  <c r="G23" i="1"/>
  <c r="H23" i="1"/>
  <c r="E34" i="1"/>
  <c r="J126" i="1"/>
  <c r="K126" i="1"/>
  <c r="M126" i="1" s="1"/>
  <c r="K140" i="1"/>
  <c r="M140" i="1" s="1"/>
  <c r="J140" i="1"/>
  <c r="L196" i="1"/>
  <c r="J196" i="1"/>
  <c r="D23" i="1"/>
  <c r="I23" i="1"/>
  <c r="G34" i="1"/>
  <c r="C49" i="1"/>
  <c r="K84" i="1"/>
  <c r="M84" i="1" s="1"/>
  <c r="J84" i="1"/>
  <c r="K168" i="1"/>
  <c r="M168" i="1" s="1"/>
  <c r="J168" i="1"/>
  <c r="F231" i="1"/>
  <c r="M196" i="1"/>
  <c r="M64" i="1"/>
  <c r="K92" i="1"/>
  <c r="K95" i="1"/>
  <c r="M95" i="1" s="1"/>
  <c r="H98" i="1"/>
  <c r="E112" i="1"/>
  <c r="G112" i="1" s="1"/>
  <c r="H112" i="1"/>
  <c r="K120" i="1"/>
  <c r="M120" i="1" s="1"/>
  <c r="J134" i="1"/>
  <c r="J229" i="1" s="1"/>
  <c r="K148" i="1"/>
  <c r="M148" i="1" s="1"/>
  <c r="E154" i="1"/>
  <c r="G154" i="1" s="1"/>
  <c r="H154" i="1"/>
  <c r="G162" i="1"/>
  <c r="J162" i="1"/>
  <c r="G190" i="1"/>
  <c r="J190" i="1"/>
  <c r="L190" i="1"/>
  <c r="M190" i="1" s="1"/>
  <c r="K204" i="1"/>
  <c r="H210" i="1"/>
  <c r="H229" i="1"/>
  <c r="K78" i="1"/>
  <c r="M78" i="1" s="1"/>
  <c r="L92" i="1"/>
  <c r="L229" i="1" s="1"/>
  <c r="I98" i="1"/>
  <c r="L98" i="1" s="1"/>
  <c r="G109" i="1"/>
  <c r="K134" i="1"/>
  <c r="M134" i="1" s="1"/>
  <c r="G148" i="1"/>
  <c r="G229" i="1" s="1"/>
  <c r="K162" i="1"/>
  <c r="M162" i="1" s="1"/>
  <c r="L204" i="1"/>
  <c r="M204" i="1" l="1"/>
  <c r="J154" i="1"/>
  <c r="K154" i="1"/>
  <c r="M154" i="1" s="1"/>
  <c r="K229" i="1"/>
  <c r="C50" i="1"/>
  <c r="E230" i="1" s="1"/>
  <c r="E231" i="1" s="1"/>
  <c r="C47" i="1"/>
  <c r="E36" i="1"/>
  <c r="E49" i="1"/>
  <c r="K210" i="1"/>
  <c r="M210" i="1" s="1"/>
  <c r="J210" i="1"/>
  <c r="J112" i="1"/>
  <c r="K112" i="1"/>
  <c r="M112" i="1" s="1"/>
  <c r="K98" i="1"/>
  <c r="M98" i="1" s="1"/>
  <c r="J98" i="1"/>
  <c r="M92" i="1"/>
  <c r="M229" i="1" s="1"/>
  <c r="G36" i="1"/>
  <c r="J34" i="1"/>
  <c r="G49" i="1"/>
  <c r="J23" i="1"/>
  <c r="F49" i="1"/>
  <c r="H34" i="1"/>
  <c r="H36" i="1" s="1"/>
  <c r="F36" i="1"/>
  <c r="I34" i="1"/>
  <c r="H49" i="1" l="1"/>
  <c r="F47" i="1"/>
  <c r="F50" i="1"/>
  <c r="H230" i="1" s="1"/>
  <c r="H231" i="1" s="1"/>
  <c r="G50" i="1"/>
  <c r="I230" i="1" s="1"/>
  <c r="I231" i="1" s="1"/>
  <c r="G47" i="1"/>
  <c r="E50" i="1"/>
  <c r="G230" i="1" s="1"/>
  <c r="G231" i="1" s="1"/>
  <c r="E47" i="1"/>
  <c r="I36" i="1"/>
  <c r="I49" i="1"/>
  <c r="K34" i="1"/>
  <c r="J49" i="1"/>
  <c r="J36" i="1"/>
  <c r="K36" i="1" l="1"/>
  <c r="K49" i="1"/>
  <c r="H47" i="1"/>
  <c r="H50" i="1"/>
  <c r="J230" i="1" s="1"/>
  <c r="J231" i="1" s="1"/>
  <c r="J47" i="1"/>
  <c r="J50" i="1"/>
  <c r="L230" i="1" s="1"/>
  <c r="L231" i="1" s="1"/>
  <c r="I50" i="1"/>
  <c r="K230" i="1" s="1"/>
  <c r="K231" i="1" s="1"/>
  <c r="I47" i="1"/>
  <c r="K50" i="1" l="1"/>
  <c r="M230" i="1" s="1"/>
  <c r="M231" i="1" s="1"/>
  <c r="K47" i="1"/>
</calcChain>
</file>

<file path=xl/sharedStrings.xml><?xml version="1.0" encoding="utf-8"?>
<sst xmlns="http://schemas.openxmlformats.org/spreadsheetml/2006/main" count="383" uniqueCount="106">
  <si>
    <t>Затверджено</t>
  </si>
  <si>
    <t>Наказ Міністерства фінансів України</t>
  </si>
  <si>
    <t>26.08.2014  № 836</t>
  </si>
  <si>
    <t>(у редакції наказу Міністерства фінансів України від 15 листопада 2018 року №908)</t>
  </si>
  <si>
    <t>Звіт</t>
  </si>
  <si>
    <t>про виконання паспорта бюджетної програми місцевого бюджету за 2018  рік</t>
  </si>
  <si>
    <t>1.</t>
  </si>
  <si>
    <t>0200000</t>
  </si>
  <si>
    <t>Виконавчий комітет Саксаганської районної у місті ради</t>
  </si>
  <si>
    <t>(КТПКВК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</si>
  <si>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</si>
  <si>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</si>
  <si>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</si>
  <si>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</si>
  <si>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</si>
  <si>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 xml:space="preserve">0216030  </t>
  </si>
  <si>
    <t>0620</t>
  </si>
  <si>
    <t>Організація благоустрою населених пунктів</t>
  </si>
  <si>
    <t>(КФКВК)</t>
  </si>
  <si>
    <t>(найменування бюджетної програми)</t>
  </si>
  <si>
    <t>4.</t>
  </si>
  <si>
    <t>Видатки (надані кредити) за бюджетною програмою:</t>
  </si>
  <si>
    <t>(грн)</t>
  </si>
  <si>
    <t>Затверджено у паспорті бюджетної програми</t>
  </si>
  <si>
    <t>Касові видатки (надані кредити)</t>
  </si>
  <si>
    <t>Відхилення</t>
  </si>
  <si>
    <t>загальний фонд</t>
  </si>
  <si>
    <t>спеціальний фонд</t>
  </si>
  <si>
    <t>усього</t>
  </si>
  <si>
    <t>5.</t>
  </si>
  <si>
    <t>Напрями використання бюджетних коштів:</t>
  </si>
  <si>
    <t>N
з/п</t>
  </si>
  <si>
    <t>Напрями використання  бюджетних коштів</t>
  </si>
  <si>
    <t>Усього</t>
  </si>
  <si>
    <t>Пояснення щодо причин відхилення між касовими видатками (наданими кредитами) та затвердженими у паспорті бюджетної програми - Відхилення пояснюється економією коштів при укладанні договорів та відхилення по спеціальному фонду пояснюється у звязку з надходження коштів по спеціальному фонду, як власні надходження, а саме плата за оренду, що не була передбачена та витрачалась на реалізацію заходів та не призвів до запровадження нових заходів програми</t>
  </si>
  <si>
    <t>6.</t>
  </si>
  <si>
    <t>Видатки (надані кредити) на реалізацію місцевих/регіональних програм, які виконуються в межах бюджетної програми:</t>
  </si>
  <si>
    <t>Найменування місцевої / регіональної програми</t>
  </si>
  <si>
    <t>Програма реалізації заходів на розвиток благоустрою
на 2017 – 2019 роки, зі змінами</t>
  </si>
  <si>
    <t xml:space="preserve">Підпрограма </t>
  </si>
  <si>
    <t>7.</t>
  </si>
  <si>
    <t>Результативні показники бюджетної програми та аналіз їх виконання:</t>
  </si>
  <si>
    <t>N
 з/п</t>
  </si>
  <si>
    <t>Показники</t>
  </si>
  <si>
    <t>Одиниця виміру</t>
  </si>
  <si>
    <t>Джерело інформації</t>
  </si>
  <si>
    <t>Фактичні результативні показники, досягнуті за рахунок касових видатків (наданих кредитів)</t>
  </si>
  <si>
    <t>Завдання 1</t>
  </si>
  <si>
    <t>Оплата послуг з інвентаризації та паспортизації об’єктів благоустрою району</t>
  </si>
  <si>
    <t>затрат</t>
  </si>
  <si>
    <t>обсяг видатків</t>
  </si>
  <si>
    <t>грн.</t>
  </si>
  <si>
    <t>Рішення Саксаганської районної у місті ради від 23.12.2016 №102 "Про затвердження Програми реалізації заходів на розвиток благоустрою на 2017-2019 роки" , зі змінами та Рішення Саксаганської районної у місті ради віди 22 грудня 2017 року № 185 "Про районний у місті бюджет на 2018 рік" зі змінами</t>
  </si>
  <si>
    <t>Пояснення щодо причин відхилення між касовими видатками (наданими кредитами) та затвердженими у паспорті бюджетної програми -  відхилення не виявлено.</t>
  </si>
  <si>
    <t>продукту</t>
  </si>
  <si>
    <t>Кількість об'єктів благоустрою</t>
  </si>
  <si>
    <t>од.</t>
  </si>
  <si>
    <t>Рішення Криворізької міської ради від 23.11.2016 №1094 "Про передачу окремих об'єктів благоустрою від управління благоустрою та житлової політики виконкому Криворізької міської ради на балансовий облік виконкомів районних у місті рад" та Рішення Саксаганської районної у місті ради віди 22 грудня 2017 року № 185 "Про районний у місті бюджет на 2018 рік" зі змінами</t>
  </si>
  <si>
    <t>Пояснення щодо причин розбіжностей між затвердженими та досягнутими результативними показниками -  відхилення не виявлено.</t>
  </si>
  <si>
    <t>ефективності</t>
  </si>
  <si>
    <t>Витрати на один об'єкт</t>
  </si>
  <si>
    <t>розрахунково</t>
  </si>
  <si>
    <t>якості</t>
  </si>
  <si>
    <t>Відсоток виконання програми - відсоток виконання кількості до запланованих</t>
  </si>
  <si>
    <t>%</t>
  </si>
  <si>
    <t>х</t>
  </si>
  <si>
    <t>Пояснення щодо причин розбіжностей між затвердженими та досягнутими результативними показниками - відсутні, оскільки виконання 100%</t>
  </si>
  <si>
    <t xml:space="preserve">Завдання 2 </t>
  </si>
  <si>
    <t>Придбання природного газу для вічних вогнів</t>
  </si>
  <si>
    <t>Рішення Саксаганської районної у місті ради від 23.12.2016 №102 "Про затвердження Програми реалізації заходів на розвиток благоустрою на 2017-2019 роки" , зі змінами та Рішення Саксаганської районної у місті ради віди 22 грудня 2017 року № 185 "Про районний у місті бюджет на 2018 рік"</t>
  </si>
  <si>
    <t>Пояснення щодо причин розбіжностей між затвердженими та досягнутими результативними показниками -  Відхилення пояснюється економією коштів при укладанні договорів на придбання послуг</t>
  </si>
  <si>
    <t>Кількість об"єктів благоустрою</t>
  </si>
  <si>
    <t>Рішення Криворізької міської ради від 23.11.2016 №1094 "Про передачу окремих об'єктів благоустрою від управління благоустрою та житлової політики виконкому Криворізької міської ради на балансовий облік виконкомів районних у місті рад"</t>
  </si>
  <si>
    <t>Пояснення щодо причин розбіжностей між затвердженими та досягнутими результативними показниками - відхилення не виявлено, видатки виконані в повному обсязі.</t>
  </si>
  <si>
    <t>Завдання 3:</t>
  </si>
  <si>
    <t>Утримання об'єктів благоустрою</t>
  </si>
  <si>
    <t xml:space="preserve">Завдання 4 </t>
  </si>
  <si>
    <t>Поточний ремонт об’єктів благоустрою</t>
  </si>
  <si>
    <t>Завдання 5</t>
  </si>
  <si>
    <t xml:space="preserve">Придбання  зі встановленням нових нових об’єктів та елементів благоустрою </t>
  </si>
  <si>
    <t>прогнозні показники</t>
  </si>
  <si>
    <t>Завдання 6</t>
  </si>
  <si>
    <t xml:space="preserve">Послуги  з охорони об’єктів та елементів благоустрою </t>
  </si>
  <si>
    <t>Завдання 7</t>
  </si>
  <si>
    <t>Послуги  з водопостачання фонтану</t>
  </si>
  <si>
    <t>Завдання 8</t>
  </si>
  <si>
    <t>Послуги  з постачання електричної енергії фонтану</t>
  </si>
  <si>
    <t>Завдання 9</t>
  </si>
  <si>
    <t>Виготовлення проектно-кошторисної документації</t>
  </si>
  <si>
    <t>Завдання 10</t>
  </si>
  <si>
    <t xml:space="preserve">капітальний ремонт </t>
  </si>
  <si>
    <t>Завдання 11</t>
  </si>
  <si>
    <t>Послуги з демонтажу</t>
  </si>
  <si>
    <t>.грн.</t>
  </si>
  <si>
    <t>Завдання 12</t>
  </si>
  <si>
    <t>Послуги з технічного обстеження будівельних конструкцій підземного переходу</t>
  </si>
  <si>
    <t>Аналіз стану виконання результативних показників</t>
  </si>
  <si>
    <t xml:space="preserve">     Для забезпечення проведення заходів на виконання програми "Організація благоустрою населених пунктів"  у Саксаганському районі на 2018 рік заплановано кошти у сумі 799474,83.грн.. Протягом проведених заходів у 2018 року освоєно кошти з економією у сумі 32,52грн. за рахунок економії при укладанні договорів..</t>
  </si>
  <si>
    <t>Голова районної у місті ради</t>
  </si>
  <si>
    <t>В. Беззубченко</t>
  </si>
  <si>
    <t>(підпис)</t>
  </si>
  <si>
    <t>(ініціали та прізвище)</t>
  </si>
  <si>
    <t>Завідуюча відділом бухгалтерського обліку,</t>
  </si>
  <si>
    <t>головний бухгалтер</t>
  </si>
  <si>
    <t>Н. Порохнява</t>
  </si>
  <si>
    <t xml:space="preserve">Завідуюча відділом бухгалтерського обліку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</si>
</sst>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 applyAlignment="1">
      <alignment horizontal="left" vertical="center" indent="15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2" fillId="0" borderId="2" xfId="0" applyFont="1" applyBorder="1"/>
    <xf numFmtId="0" fontId="3" fillId="0" borderId="2" xfId="0" applyFont="1" applyBorder="1" applyAlignment="1">
      <alignment horizontal="justify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2" fontId="5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0" fontId="2" fillId="0" borderId="0" xfId="0" applyFont="1" applyBorder="1"/>
    <xf numFmtId="14" fontId="0" fillId="0" borderId="0" xfId="0" applyNumberFormat="1" applyFont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79;&#1074;&#1110;&#1090;&#1080;\2018\&#1088;&#1110;&#1082;\ZV_rik2018v1.2%20(-2%20&#1087;&#1077;&#1088;&#1077;&#1074;&#1110;&#1088;&#1077;&#1085;&#1080;&#1081;%20&#8212;%20&#1082;&#1086;&#1087;&#1080;&#1103;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87;&#1072;&#1089;&#1087;&#1086;&#1088;&#1090;&#1072;%20&#1073;&#1102;&#1076;&#1078;&#1077;&#1090;&#1085;&#1080;&#1093;%20&#1087;&#1088;&#1086;&#1075;&#1088;&#1072;&#1084;\2018\6-&#1083;&#1080;&#1089;&#1090;&#1086;&#1087;&#1072;&#1076;%20-%20&#1087;&#1072;&#1089;&#1087;&#1086;&#1088;&#1090;%20&#1074;&#1080;&#1082;&#1086;&#1085;&#1082;&#1086;&#1084;&#1091;%20603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-дс після"/>
      <sheetName val="1дс_баланс"/>
      <sheetName val="2-дс після"/>
      <sheetName val="2дс"/>
      <sheetName val="3-дс після"/>
      <sheetName val="3дс"/>
      <sheetName val="4дс-після"/>
      <sheetName val="4дс"/>
      <sheetName val="5дс 1-3 після"/>
      <sheetName val="5дс_I_III"/>
      <sheetName val="5дс 4-5 після"/>
      <sheetName val="5дс_IV_V"/>
      <sheetName val="5дс_VI_VII"/>
      <sheetName val="5дс 8-10 після"/>
      <sheetName val="5дс_VIII_X"/>
      <sheetName val="5дс_XI"/>
      <sheetName val="5 дс-12 після"/>
      <sheetName val="5дс_XII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д12.3"/>
      <sheetName val="д13"/>
      <sheetName val="д14"/>
      <sheetName val="д15"/>
      <sheetName val="д16"/>
      <sheetName val="д17"/>
      <sheetName val="д18"/>
      <sheetName val="д19"/>
      <sheetName val="д20"/>
      <sheetName val="д20.1"/>
      <sheetName val="д20.2"/>
      <sheetName val="д21"/>
      <sheetName val="д22зф"/>
      <sheetName val="д22сф"/>
      <sheetName val="д23"/>
      <sheetName val="д24зф"/>
      <sheetName val="д24сф"/>
      <sheetName val="д25зф"/>
      <sheetName val="д25сф"/>
      <sheetName val="д27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3">
          <cell r="H23">
            <v>33018969.349999998</v>
          </cell>
        </row>
      </sheetData>
      <sheetData sheetId="23">
        <row r="23">
          <cell r="H23">
            <v>13944.59</v>
          </cell>
        </row>
      </sheetData>
      <sheetData sheetId="24">
        <row r="23">
          <cell r="H23">
            <v>84836.7</v>
          </cell>
        </row>
      </sheetData>
      <sheetData sheetId="25">
        <row r="23">
          <cell r="D23">
            <v>7000</v>
          </cell>
        </row>
      </sheetData>
      <sheetData sheetId="26">
        <row r="23">
          <cell r="D23">
            <v>19000</v>
          </cell>
        </row>
      </sheetData>
      <sheetData sheetId="27">
        <row r="23">
          <cell r="H23">
            <v>11600</v>
          </cell>
        </row>
      </sheetData>
      <sheetData sheetId="28">
        <row r="23">
          <cell r="D23">
            <v>85200</v>
          </cell>
        </row>
      </sheetData>
      <sheetData sheetId="29">
        <row r="23">
          <cell r="D23">
            <v>50000</v>
          </cell>
        </row>
      </sheetData>
      <sheetData sheetId="30">
        <row r="23">
          <cell r="D23">
            <v>98400</v>
          </cell>
        </row>
      </sheetData>
      <sheetData sheetId="31">
        <row r="23">
          <cell r="D23">
            <v>79300</v>
          </cell>
        </row>
      </sheetData>
      <sheetData sheetId="32">
        <row r="23">
          <cell r="D23">
            <v>788611</v>
          </cell>
          <cell r="H23">
            <v>788579.02</v>
          </cell>
        </row>
        <row r="39">
          <cell r="D39">
            <v>2771</v>
          </cell>
          <cell r="H39">
            <v>2770.94</v>
          </cell>
        </row>
        <row r="40">
          <cell r="D40">
            <v>6383</v>
          </cell>
          <cell r="H40">
            <v>6382.76</v>
          </cell>
        </row>
        <row r="41">
          <cell r="G41">
            <v>51650.58</v>
          </cell>
        </row>
        <row r="63">
          <cell r="D63">
            <v>0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>
        <row r="29">
          <cell r="K29">
            <v>42259.05</v>
          </cell>
        </row>
      </sheetData>
      <sheetData sheetId="75">
        <row r="23">
          <cell r="D23">
            <v>8299.83</v>
          </cell>
        </row>
        <row r="29">
          <cell r="K29">
            <v>8299.4599999999991</v>
          </cell>
        </row>
        <row r="41">
          <cell r="K41">
            <v>7684.83</v>
          </cell>
        </row>
        <row r="65">
          <cell r="K65">
            <v>614.63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>
        <row r="22">
          <cell r="D22">
            <v>84944.44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>
        <row r="22">
          <cell r="J22">
            <v>436418.19</v>
          </cell>
        </row>
      </sheetData>
      <sheetData sheetId="136">
        <row r="22">
          <cell r="D22">
            <v>2564</v>
          </cell>
          <cell r="J22">
            <v>2564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1-9 "/>
      <sheetName val="п10"/>
      <sheetName val="п1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7"/>
  <sheetViews>
    <sheetView tabSelected="1" workbookViewId="0">
      <selection activeCell="H16" sqref="H16"/>
    </sheetView>
  </sheetViews>
  <sheetFormatPr defaultColWidth="13.7109375" defaultRowHeight="15" x14ac:dyDescent="0.25"/>
  <cols>
    <col min="1" max="1" width="5.85546875" customWidth="1"/>
    <col min="2" max="2" width="20.28515625" customWidth="1"/>
    <col min="4" max="4" width="24" customWidth="1"/>
    <col min="11" max="11" width="14" bestFit="1" customWidth="1"/>
    <col min="12" max="12" width="13.85546875" bestFit="1" customWidth="1"/>
    <col min="13" max="13" width="14" bestFit="1" customWidth="1"/>
    <col min="257" max="257" width="5.85546875" customWidth="1"/>
    <col min="258" max="258" width="20.28515625" customWidth="1"/>
    <col min="260" max="260" width="24" customWidth="1"/>
    <col min="267" max="267" width="14" bestFit="1" customWidth="1"/>
    <col min="268" max="268" width="13.85546875" bestFit="1" customWidth="1"/>
    <col min="269" max="269" width="14" bestFit="1" customWidth="1"/>
    <col min="513" max="513" width="5.85546875" customWidth="1"/>
    <col min="514" max="514" width="20.28515625" customWidth="1"/>
    <col min="516" max="516" width="24" customWidth="1"/>
    <col min="523" max="523" width="14" bestFit="1" customWidth="1"/>
    <col min="524" max="524" width="13.85546875" bestFit="1" customWidth="1"/>
    <col min="525" max="525" width="14" bestFit="1" customWidth="1"/>
    <col min="769" max="769" width="5.85546875" customWidth="1"/>
    <col min="770" max="770" width="20.28515625" customWidth="1"/>
    <col min="772" max="772" width="24" customWidth="1"/>
    <col min="779" max="779" width="14" bestFit="1" customWidth="1"/>
    <col min="780" max="780" width="13.85546875" bestFit="1" customWidth="1"/>
    <col min="781" max="781" width="14" bestFit="1" customWidth="1"/>
    <col min="1025" max="1025" width="5.85546875" customWidth="1"/>
    <col min="1026" max="1026" width="20.28515625" customWidth="1"/>
    <col min="1028" max="1028" width="24" customWidth="1"/>
    <col min="1035" max="1035" width="14" bestFit="1" customWidth="1"/>
    <col min="1036" max="1036" width="13.85546875" bestFit="1" customWidth="1"/>
    <col min="1037" max="1037" width="14" bestFit="1" customWidth="1"/>
    <col min="1281" max="1281" width="5.85546875" customWidth="1"/>
    <col min="1282" max="1282" width="20.28515625" customWidth="1"/>
    <col min="1284" max="1284" width="24" customWidth="1"/>
    <col min="1291" max="1291" width="14" bestFit="1" customWidth="1"/>
    <col min="1292" max="1292" width="13.85546875" bestFit="1" customWidth="1"/>
    <col min="1293" max="1293" width="14" bestFit="1" customWidth="1"/>
    <col min="1537" max="1537" width="5.85546875" customWidth="1"/>
    <col min="1538" max="1538" width="20.28515625" customWidth="1"/>
    <col min="1540" max="1540" width="24" customWidth="1"/>
    <col min="1547" max="1547" width="14" bestFit="1" customWidth="1"/>
    <col min="1548" max="1548" width="13.85546875" bestFit="1" customWidth="1"/>
    <col min="1549" max="1549" width="14" bestFit="1" customWidth="1"/>
    <col min="1793" max="1793" width="5.85546875" customWidth="1"/>
    <col min="1794" max="1794" width="20.28515625" customWidth="1"/>
    <col min="1796" max="1796" width="24" customWidth="1"/>
    <col min="1803" max="1803" width="14" bestFit="1" customWidth="1"/>
    <col min="1804" max="1804" width="13.85546875" bestFit="1" customWidth="1"/>
    <col min="1805" max="1805" width="14" bestFit="1" customWidth="1"/>
    <col min="2049" max="2049" width="5.85546875" customWidth="1"/>
    <col min="2050" max="2050" width="20.28515625" customWidth="1"/>
    <col min="2052" max="2052" width="24" customWidth="1"/>
    <col min="2059" max="2059" width="14" bestFit="1" customWidth="1"/>
    <col min="2060" max="2060" width="13.85546875" bestFit="1" customWidth="1"/>
    <col min="2061" max="2061" width="14" bestFit="1" customWidth="1"/>
    <col min="2305" max="2305" width="5.85546875" customWidth="1"/>
    <col min="2306" max="2306" width="20.28515625" customWidth="1"/>
    <col min="2308" max="2308" width="24" customWidth="1"/>
    <col min="2315" max="2315" width="14" bestFit="1" customWidth="1"/>
    <col min="2316" max="2316" width="13.85546875" bestFit="1" customWidth="1"/>
    <col min="2317" max="2317" width="14" bestFit="1" customWidth="1"/>
    <col min="2561" max="2561" width="5.85546875" customWidth="1"/>
    <col min="2562" max="2562" width="20.28515625" customWidth="1"/>
    <col min="2564" max="2564" width="24" customWidth="1"/>
    <col min="2571" max="2571" width="14" bestFit="1" customWidth="1"/>
    <col min="2572" max="2572" width="13.85546875" bestFit="1" customWidth="1"/>
    <col min="2573" max="2573" width="14" bestFit="1" customWidth="1"/>
    <col min="2817" max="2817" width="5.85546875" customWidth="1"/>
    <col min="2818" max="2818" width="20.28515625" customWidth="1"/>
    <col min="2820" max="2820" width="24" customWidth="1"/>
    <col min="2827" max="2827" width="14" bestFit="1" customWidth="1"/>
    <col min="2828" max="2828" width="13.85546875" bestFit="1" customWidth="1"/>
    <col min="2829" max="2829" width="14" bestFit="1" customWidth="1"/>
    <col min="3073" max="3073" width="5.85546875" customWidth="1"/>
    <col min="3074" max="3074" width="20.28515625" customWidth="1"/>
    <col min="3076" max="3076" width="24" customWidth="1"/>
    <col min="3083" max="3083" width="14" bestFit="1" customWidth="1"/>
    <col min="3084" max="3084" width="13.85546875" bestFit="1" customWidth="1"/>
    <col min="3085" max="3085" width="14" bestFit="1" customWidth="1"/>
    <col min="3329" max="3329" width="5.85546875" customWidth="1"/>
    <col min="3330" max="3330" width="20.28515625" customWidth="1"/>
    <col min="3332" max="3332" width="24" customWidth="1"/>
    <col min="3339" max="3339" width="14" bestFit="1" customWidth="1"/>
    <col min="3340" max="3340" width="13.85546875" bestFit="1" customWidth="1"/>
    <col min="3341" max="3341" width="14" bestFit="1" customWidth="1"/>
    <col min="3585" max="3585" width="5.85546875" customWidth="1"/>
    <col min="3586" max="3586" width="20.28515625" customWidth="1"/>
    <col min="3588" max="3588" width="24" customWidth="1"/>
    <col min="3595" max="3595" width="14" bestFit="1" customWidth="1"/>
    <col min="3596" max="3596" width="13.85546875" bestFit="1" customWidth="1"/>
    <col min="3597" max="3597" width="14" bestFit="1" customWidth="1"/>
    <col min="3841" max="3841" width="5.85546875" customWidth="1"/>
    <col min="3842" max="3842" width="20.28515625" customWidth="1"/>
    <col min="3844" max="3844" width="24" customWidth="1"/>
    <col min="3851" max="3851" width="14" bestFit="1" customWidth="1"/>
    <col min="3852" max="3852" width="13.85546875" bestFit="1" customWidth="1"/>
    <col min="3853" max="3853" width="14" bestFit="1" customWidth="1"/>
    <col min="4097" max="4097" width="5.85546875" customWidth="1"/>
    <col min="4098" max="4098" width="20.28515625" customWidth="1"/>
    <col min="4100" max="4100" width="24" customWidth="1"/>
    <col min="4107" max="4107" width="14" bestFit="1" customWidth="1"/>
    <col min="4108" max="4108" width="13.85546875" bestFit="1" customWidth="1"/>
    <col min="4109" max="4109" width="14" bestFit="1" customWidth="1"/>
    <col min="4353" max="4353" width="5.85546875" customWidth="1"/>
    <col min="4354" max="4354" width="20.28515625" customWidth="1"/>
    <col min="4356" max="4356" width="24" customWidth="1"/>
    <col min="4363" max="4363" width="14" bestFit="1" customWidth="1"/>
    <col min="4364" max="4364" width="13.85546875" bestFit="1" customWidth="1"/>
    <col min="4365" max="4365" width="14" bestFit="1" customWidth="1"/>
    <col min="4609" max="4609" width="5.85546875" customWidth="1"/>
    <col min="4610" max="4610" width="20.28515625" customWidth="1"/>
    <col min="4612" max="4612" width="24" customWidth="1"/>
    <col min="4619" max="4619" width="14" bestFit="1" customWidth="1"/>
    <col min="4620" max="4620" width="13.85546875" bestFit="1" customWidth="1"/>
    <col min="4621" max="4621" width="14" bestFit="1" customWidth="1"/>
    <col min="4865" max="4865" width="5.85546875" customWidth="1"/>
    <col min="4866" max="4866" width="20.28515625" customWidth="1"/>
    <col min="4868" max="4868" width="24" customWidth="1"/>
    <col min="4875" max="4875" width="14" bestFit="1" customWidth="1"/>
    <col min="4876" max="4876" width="13.85546875" bestFit="1" customWidth="1"/>
    <col min="4877" max="4877" width="14" bestFit="1" customWidth="1"/>
    <col min="5121" max="5121" width="5.85546875" customWidth="1"/>
    <col min="5122" max="5122" width="20.28515625" customWidth="1"/>
    <col min="5124" max="5124" width="24" customWidth="1"/>
    <col min="5131" max="5131" width="14" bestFit="1" customWidth="1"/>
    <col min="5132" max="5132" width="13.85546875" bestFit="1" customWidth="1"/>
    <col min="5133" max="5133" width="14" bestFit="1" customWidth="1"/>
    <col min="5377" max="5377" width="5.85546875" customWidth="1"/>
    <col min="5378" max="5378" width="20.28515625" customWidth="1"/>
    <col min="5380" max="5380" width="24" customWidth="1"/>
    <col min="5387" max="5387" width="14" bestFit="1" customWidth="1"/>
    <col min="5388" max="5388" width="13.85546875" bestFit="1" customWidth="1"/>
    <col min="5389" max="5389" width="14" bestFit="1" customWidth="1"/>
    <col min="5633" max="5633" width="5.85546875" customWidth="1"/>
    <col min="5634" max="5634" width="20.28515625" customWidth="1"/>
    <col min="5636" max="5636" width="24" customWidth="1"/>
    <col min="5643" max="5643" width="14" bestFit="1" customWidth="1"/>
    <col min="5644" max="5644" width="13.85546875" bestFit="1" customWidth="1"/>
    <col min="5645" max="5645" width="14" bestFit="1" customWidth="1"/>
    <col min="5889" max="5889" width="5.85546875" customWidth="1"/>
    <col min="5890" max="5890" width="20.28515625" customWidth="1"/>
    <col min="5892" max="5892" width="24" customWidth="1"/>
    <col min="5899" max="5899" width="14" bestFit="1" customWidth="1"/>
    <col min="5900" max="5900" width="13.85546875" bestFit="1" customWidth="1"/>
    <col min="5901" max="5901" width="14" bestFit="1" customWidth="1"/>
    <col min="6145" max="6145" width="5.85546875" customWidth="1"/>
    <col min="6146" max="6146" width="20.28515625" customWidth="1"/>
    <col min="6148" max="6148" width="24" customWidth="1"/>
    <col min="6155" max="6155" width="14" bestFit="1" customWidth="1"/>
    <col min="6156" max="6156" width="13.85546875" bestFit="1" customWidth="1"/>
    <col min="6157" max="6157" width="14" bestFit="1" customWidth="1"/>
    <col min="6401" max="6401" width="5.85546875" customWidth="1"/>
    <col min="6402" max="6402" width="20.28515625" customWidth="1"/>
    <col min="6404" max="6404" width="24" customWidth="1"/>
    <col min="6411" max="6411" width="14" bestFit="1" customWidth="1"/>
    <col min="6412" max="6412" width="13.85546875" bestFit="1" customWidth="1"/>
    <col min="6413" max="6413" width="14" bestFit="1" customWidth="1"/>
    <col min="6657" max="6657" width="5.85546875" customWidth="1"/>
    <col min="6658" max="6658" width="20.28515625" customWidth="1"/>
    <col min="6660" max="6660" width="24" customWidth="1"/>
    <col min="6667" max="6667" width="14" bestFit="1" customWidth="1"/>
    <col min="6668" max="6668" width="13.85546875" bestFit="1" customWidth="1"/>
    <col min="6669" max="6669" width="14" bestFit="1" customWidth="1"/>
    <col min="6913" max="6913" width="5.85546875" customWidth="1"/>
    <col min="6914" max="6914" width="20.28515625" customWidth="1"/>
    <col min="6916" max="6916" width="24" customWidth="1"/>
    <col min="6923" max="6923" width="14" bestFit="1" customWidth="1"/>
    <col min="6924" max="6924" width="13.85546875" bestFit="1" customWidth="1"/>
    <col min="6925" max="6925" width="14" bestFit="1" customWidth="1"/>
    <col min="7169" max="7169" width="5.85546875" customWidth="1"/>
    <col min="7170" max="7170" width="20.28515625" customWidth="1"/>
    <col min="7172" max="7172" width="24" customWidth="1"/>
    <col min="7179" max="7179" width="14" bestFit="1" customWidth="1"/>
    <col min="7180" max="7180" width="13.85546875" bestFit="1" customWidth="1"/>
    <col min="7181" max="7181" width="14" bestFit="1" customWidth="1"/>
    <col min="7425" max="7425" width="5.85546875" customWidth="1"/>
    <col min="7426" max="7426" width="20.28515625" customWidth="1"/>
    <col min="7428" max="7428" width="24" customWidth="1"/>
    <col min="7435" max="7435" width="14" bestFit="1" customWidth="1"/>
    <col min="7436" max="7436" width="13.85546875" bestFit="1" customWidth="1"/>
    <col min="7437" max="7437" width="14" bestFit="1" customWidth="1"/>
    <col min="7681" max="7681" width="5.85546875" customWidth="1"/>
    <col min="7682" max="7682" width="20.28515625" customWidth="1"/>
    <col min="7684" max="7684" width="24" customWidth="1"/>
    <col min="7691" max="7691" width="14" bestFit="1" customWidth="1"/>
    <col min="7692" max="7692" width="13.85546875" bestFit="1" customWidth="1"/>
    <col min="7693" max="7693" width="14" bestFit="1" customWidth="1"/>
    <col min="7937" max="7937" width="5.85546875" customWidth="1"/>
    <col min="7938" max="7938" width="20.28515625" customWidth="1"/>
    <col min="7940" max="7940" width="24" customWidth="1"/>
    <col min="7947" max="7947" width="14" bestFit="1" customWidth="1"/>
    <col min="7948" max="7948" width="13.85546875" bestFit="1" customWidth="1"/>
    <col min="7949" max="7949" width="14" bestFit="1" customWidth="1"/>
    <col min="8193" max="8193" width="5.85546875" customWidth="1"/>
    <col min="8194" max="8194" width="20.28515625" customWidth="1"/>
    <col min="8196" max="8196" width="24" customWidth="1"/>
    <col min="8203" max="8203" width="14" bestFit="1" customWidth="1"/>
    <col min="8204" max="8204" width="13.85546875" bestFit="1" customWidth="1"/>
    <col min="8205" max="8205" width="14" bestFit="1" customWidth="1"/>
    <col min="8449" max="8449" width="5.85546875" customWidth="1"/>
    <col min="8450" max="8450" width="20.28515625" customWidth="1"/>
    <col min="8452" max="8452" width="24" customWidth="1"/>
    <col min="8459" max="8459" width="14" bestFit="1" customWidth="1"/>
    <col min="8460" max="8460" width="13.85546875" bestFit="1" customWidth="1"/>
    <col min="8461" max="8461" width="14" bestFit="1" customWidth="1"/>
    <col min="8705" max="8705" width="5.85546875" customWidth="1"/>
    <col min="8706" max="8706" width="20.28515625" customWidth="1"/>
    <col min="8708" max="8708" width="24" customWidth="1"/>
    <col min="8715" max="8715" width="14" bestFit="1" customWidth="1"/>
    <col min="8716" max="8716" width="13.85546875" bestFit="1" customWidth="1"/>
    <col min="8717" max="8717" width="14" bestFit="1" customWidth="1"/>
    <col min="8961" max="8961" width="5.85546875" customWidth="1"/>
    <col min="8962" max="8962" width="20.28515625" customWidth="1"/>
    <col min="8964" max="8964" width="24" customWidth="1"/>
    <col min="8971" max="8971" width="14" bestFit="1" customWidth="1"/>
    <col min="8972" max="8972" width="13.85546875" bestFit="1" customWidth="1"/>
    <col min="8973" max="8973" width="14" bestFit="1" customWidth="1"/>
    <col min="9217" max="9217" width="5.85546875" customWidth="1"/>
    <col min="9218" max="9218" width="20.28515625" customWidth="1"/>
    <col min="9220" max="9220" width="24" customWidth="1"/>
    <col min="9227" max="9227" width="14" bestFit="1" customWidth="1"/>
    <col min="9228" max="9228" width="13.85546875" bestFit="1" customWidth="1"/>
    <col min="9229" max="9229" width="14" bestFit="1" customWidth="1"/>
    <col min="9473" max="9473" width="5.85546875" customWidth="1"/>
    <col min="9474" max="9474" width="20.28515625" customWidth="1"/>
    <col min="9476" max="9476" width="24" customWidth="1"/>
    <col min="9483" max="9483" width="14" bestFit="1" customWidth="1"/>
    <col min="9484" max="9484" width="13.85546875" bestFit="1" customWidth="1"/>
    <col min="9485" max="9485" width="14" bestFit="1" customWidth="1"/>
    <col min="9729" max="9729" width="5.85546875" customWidth="1"/>
    <col min="9730" max="9730" width="20.28515625" customWidth="1"/>
    <col min="9732" max="9732" width="24" customWidth="1"/>
    <col min="9739" max="9739" width="14" bestFit="1" customWidth="1"/>
    <col min="9740" max="9740" width="13.85546875" bestFit="1" customWidth="1"/>
    <col min="9741" max="9741" width="14" bestFit="1" customWidth="1"/>
    <col min="9985" max="9985" width="5.85546875" customWidth="1"/>
    <col min="9986" max="9986" width="20.28515625" customWidth="1"/>
    <col min="9988" max="9988" width="24" customWidth="1"/>
    <col min="9995" max="9995" width="14" bestFit="1" customWidth="1"/>
    <col min="9996" max="9996" width="13.85546875" bestFit="1" customWidth="1"/>
    <col min="9997" max="9997" width="14" bestFit="1" customWidth="1"/>
    <col min="10241" max="10241" width="5.85546875" customWidth="1"/>
    <col min="10242" max="10242" width="20.28515625" customWidth="1"/>
    <col min="10244" max="10244" width="24" customWidth="1"/>
    <col min="10251" max="10251" width="14" bestFit="1" customWidth="1"/>
    <col min="10252" max="10252" width="13.85546875" bestFit="1" customWidth="1"/>
    <col min="10253" max="10253" width="14" bestFit="1" customWidth="1"/>
    <col min="10497" max="10497" width="5.85546875" customWidth="1"/>
    <col min="10498" max="10498" width="20.28515625" customWidth="1"/>
    <col min="10500" max="10500" width="24" customWidth="1"/>
    <col min="10507" max="10507" width="14" bestFit="1" customWidth="1"/>
    <col min="10508" max="10508" width="13.85546875" bestFit="1" customWidth="1"/>
    <col min="10509" max="10509" width="14" bestFit="1" customWidth="1"/>
    <col min="10753" max="10753" width="5.85546875" customWidth="1"/>
    <col min="10754" max="10754" width="20.28515625" customWidth="1"/>
    <col min="10756" max="10756" width="24" customWidth="1"/>
    <col min="10763" max="10763" width="14" bestFit="1" customWidth="1"/>
    <col min="10764" max="10764" width="13.85546875" bestFit="1" customWidth="1"/>
    <col min="10765" max="10765" width="14" bestFit="1" customWidth="1"/>
    <col min="11009" max="11009" width="5.85546875" customWidth="1"/>
    <col min="11010" max="11010" width="20.28515625" customWidth="1"/>
    <col min="11012" max="11012" width="24" customWidth="1"/>
    <col min="11019" max="11019" width="14" bestFit="1" customWidth="1"/>
    <col min="11020" max="11020" width="13.85546875" bestFit="1" customWidth="1"/>
    <col min="11021" max="11021" width="14" bestFit="1" customWidth="1"/>
    <col min="11265" max="11265" width="5.85546875" customWidth="1"/>
    <col min="11266" max="11266" width="20.28515625" customWidth="1"/>
    <col min="11268" max="11268" width="24" customWidth="1"/>
    <col min="11275" max="11275" width="14" bestFit="1" customWidth="1"/>
    <col min="11276" max="11276" width="13.85546875" bestFit="1" customWidth="1"/>
    <col min="11277" max="11277" width="14" bestFit="1" customWidth="1"/>
    <col min="11521" max="11521" width="5.85546875" customWidth="1"/>
    <col min="11522" max="11522" width="20.28515625" customWidth="1"/>
    <col min="11524" max="11524" width="24" customWidth="1"/>
    <col min="11531" max="11531" width="14" bestFit="1" customWidth="1"/>
    <col min="11532" max="11532" width="13.85546875" bestFit="1" customWidth="1"/>
    <col min="11533" max="11533" width="14" bestFit="1" customWidth="1"/>
    <col min="11777" max="11777" width="5.85546875" customWidth="1"/>
    <col min="11778" max="11778" width="20.28515625" customWidth="1"/>
    <col min="11780" max="11780" width="24" customWidth="1"/>
    <col min="11787" max="11787" width="14" bestFit="1" customWidth="1"/>
    <col min="11788" max="11788" width="13.85546875" bestFit="1" customWidth="1"/>
    <col min="11789" max="11789" width="14" bestFit="1" customWidth="1"/>
    <col min="12033" max="12033" width="5.85546875" customWidth="1"/>
    <col min="12034" max="12034" width="20.28515625" customWidth="1"/>
    <col min="12036" max="12036" width="24" customWidth="1"/>
    <col min="12043" max="12043" width="14" bestFit="1" customWidth="1"/>
    <col min="12044" max="12044" width="13.85546875" bestFit="1" customWidth="1"/>
    <col min="12045" max="12045" width="14" bestFit="1" customWidth="1"/>
    <col min="12289" max="12289" width="5.85546875" customWidth="1"/>
    <col min="12290" max="12290" width="20.28515625" customWidth="1"/>
    <col min="12292" max="12292" width="24" customWidth="1"/>
    <col min="12299" max="12299" width="14" bestFit="1" customWidth="1"/>
    <col min="12300" max="12300" width="13.85546875" bestFit="1" customWidth="1"/>
    <col min="12301" max="12301" width="14" bestFit="1" customWidth="1"/>
    <col min="12545" max="12545" width="5.85546875" customWidth="1"/>
    <col min="12546" max="12546" width="20.28515625" customWidth="1"/>
    <col min="12548" max="12548" width="24" customWidth="1"/>
    <col min="12555" max="12555" width="14" bestFit="1" customWidth="1"/>
    <col min="12556" max="12556" width="13.85546875" bestFit="1" customWidth="1"/>
    <col min="12557" max="12557" width="14" bestFit="1" customWidth="1"/>
    <col min="12801" max="12801" width="5.85546875" customWidth="1"/>
    <col min="12802" max="12802" width="20.28515625" customWidth="1"/>
    <col min="12804" max="12804" width="24" customWidth="1"/>
    <col min="12811" max="12811" width="14" bestFit="1" customWidth="1"/>
    <col min="12812" max="12812" width="13.85546875" bestFit="1" customWidth="1"/>
    <col min="12813" max="12813" width="14" bestFit="1" customWidth="1"/>
    <col min="13057" max="13057" width="5.85546875" customWidth="1"/>
    <col min="13058" max="13058" width="20.28515625" customWidth="1"/>
    <col min="13060" max="13060" width="24" customWidth="1"/>
    <col min="13067" max="13067" width="14" bestFit="1" customWidth="1"/>
    <col min="13068" max="13068" width="13.85546875" bestFit="1" customWidth="1"/>
    <col min="13069" max="13069" width="14" bestFit="1" customWidth="1"/>
    <col min="13313" max="13313" width="5.85546875" customWidth="1"/>
    <col min="13314" max="13314" width="20.28515625" customWidth="1"/>
    <col min="13316" max="13316" width="24" customWidth="1"/>
    <col min="13323" max="13323" width="14" bestFit="1" customWidth="1"/>
    <col min="13324" max="13324" width="13.85546875" bestFit="1" customWidth="1"/>
    <col min="13325" max="13325" width="14" bestFit="1" customWidth="1"/>
    <col min="13569" max="13569" width="5.85546875" customWidth="1"/>
    <col min="13570" max="13570" width="20.28515625" customWidth="1"/>
    <col min="13572" max="13572" width="24" customWidth="1"/>
    <col min="13579" max="13579" width="14" bestFit="1" customWidth="1"/>
    <col min="13580" max="13580" width="13.85546875" bestFit="1" customWidth="1"/>
    <col min="13581" max="13581" width="14" bestFit="1" customWidth="1"/>
    <col min="13825" max="13825" width="5.85546875" customWidth="1"/>
    <col min="13826" max="13826" width="20.28515625" customWidth="1"/>
    <col min="13828" max="13828" width="24" customWidth="1"/>
    <col min="13835" max="13835" width="14" bestFit="1" customWidth="1"/>
    <col min="13836" max="13836" width="13.85546875" bestFit="1" customWidth="1"/>
    <col min="13837" max="13837" width="14" bestFit="1" customWidth="1"/>
    <col min="14081" max="14081" width="5.85546875" customWidth="1"/>
    <col min="14082" max="14082" width="20.28515625" customWidth="1"/>
    <col min="14084" max="14084" width="24" customWidth="1"/>
    <col min="14091" max="14091" width="14" bestFit="1" customWidth="1"/>
    <col min="14092" max="14092" width="13.85546875" bestFit="1" customWidth="1"/>
    <col min="14093" max="14093" width="14" bestFit="1" customWidth="1"/>
    <col min="14337" max="14337" width="5.85546875" customWidth="1"/>
    <col min="14338" max="14338" width="20.28515625" customWidth="1"/>
    <col min="14340" max="14340" width="24" customWidth="1"/>
    <col min="14347" max="14347" width="14" bestFit="1" customWidth="1"/>
    <col min="14348" max="14348" width="13.85546875" bestFit="1" customWidth="1"/>
    <col min="14349" max="14349" width="14" bestFit="1" customWidth="1"/>
    <col min="14593" max="14593" width="5.85546875" customWidth="1"/>
    <col min="14594" max="14594" width="20.28515625" customWidth="1"/>
    <col min="14596" max="14596" width="24" customWidth="1"/>
    <col min="14603" max="14603" width="14" bestFit="1" customWidth="1"/>
    <col min="14604" max="14604" width="13.85546875" bestFit="1" customWidth="1"/>
    <col min="14605" max="14605" width="14" bestFit="1" customWidth="1"/>
    <col min="14849" max="14849" width="5.85546875" customWidth="1"/>
    <col min="14850" max="14850" width="20.28515625" customWidth="1"/>
    <col min="14852" max="14852" width="24" customWidth="1"/>
    <col min="14859" max="14859" width="14" bestFit="1" customWidth="1"/>
    <col min="14860" max="14860" width="13.85546875" bestFit="1" customWidth="1"/>
    <col min="14861" max="14861" width="14" bestFit="1" customWidth="1"/>
    <col min="15105" max="15105" width="5.85546875" customWidth="1"/>
    <col min="15106" max="15106" width="20.28515625" customWidth="1"/>
    <col min="15108" max="15108" width="24" customWidth="1"/>
    <col min="15115" max="15115" width="14" bestFit="1" customWidth="1"/>
    <col min="15116" max="15116" width="13.85546875" bestFit="1" customWidth="1"/>
    <col min="15117" max="15117" width="14" bestFit="1" customWidth="1"/>
    <col min="15361" max="15361" width="5.85546875" customWidth="1"/>
    <col min="15362" max="15362" width="20.28515625" customWidth="1"/>
    <col min="15364" max="15364" width="24" customWidth="1"/>
    <col min="15371" max="15371" width="14" bestFit="1" customWidth="1"/>
    <col min="15372" max="15372" width="13.85546875" bestFit="1" customWidth="1"/>
    <col min="15373" max="15373" width="14" bestFit="1" customWidth="1"/>
    <col min="15617" max="15617" width="5.85546875" customWidth="1"/>
    <col min="15618" max="15618" width="20.28515625" customWidth="1"/>
    <col min="15620" max="15620" width="24" customWidth="1"/>
    <col min="15627" max="15627" width="14" bestFit="1" customWidth="1"/>
    <col min="15628" max="15628" width="13.85546875" bestFit="1" customWidth="1"/>
    <col min="15629" max="15629" width="14" bestFit="1" customWidth="1"/>
    <col min="15873" max="15873" width="5.85546875" customWidth="1"/>
    <col min="15874" max="15874" width="20.28515625" customWidth="1"/>
    <col min="15876" max="15876" width="24" customWidth="1"/>
    <col min="15883" max="15883" width="14" bestFit="1" customWidth="1"/>
    <col min="15884" max="15884" width="13.85546875" bestFit="1" customWidth="1"/>
    <col min="15885" max="15885" width="14" bestFit="1" customWidth="1"/>
    <col min="16129" max="16129" width="5.85546875" customWidth="1"/>
    <col min="16130" max="16130" width="20.28515625" customWidth="1"/>
    <col min="16132" max="16132" width="24" customWidth="1"/>
    <col min="16139" max="16139" width="14" bestFit="1" customWidth="1"/>
    <col min="16140" max="16140" width="13.85546875" bestFit="1" customWidth="1"/>
    <col min="16141" max="16141" width="14" bestFit="1" customWidth="1"/>
  </cols>
  <sheetData>
    <row r="1" spans="1:14" s="4" customFormat="1" ht="18.75" x14ac:dyDescent="0.25">
      <c r="A1" s="1"/>
      <c r="B1" s="2"/>
      <c r="C1" s="2"/>
      <c r="D1" s="2"/>
      <c r="E1" s="2"/>
      <c r="F1" s="3"/>
      <c r="G1" s="2"/>
      <c r="H1" s="2"/>
      <c r="I1" s="3" t="s">
        <v>0</v>
      </c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/>
      <c r="G2" s="2"/>
      <c r="H2" s="2"/>
      <c r="I2" s="3" t="s">
        <v>1</v>
      </c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/>
      <c r="G3" s="2"/>
      <c r="H3" s="2"/>
      <c r="I3" s="3" t="s">
        <v>2</v>
      </c>
      <c r="J3" s="2"/>
      <c r="K3" s="2"/>
      <c r="L3" s="2"/>
      <c r="M3" s="2"/>
      <c r="N3" s="2"/>
    </row>
    <row r="4" spans="1:14" s="4" customFormat="1" ht="15" customHeight="1" x14ac:dyDescent="0.25">
      <c r="A4" s="5"/>
      <c r="B4" s="2"/>
      <c r="C4" s="2"/>
      <c r="D4" s="2"/>
      <c r="E4" s="2"/>
      <c r="F4" s="2"/>
      <c r="G4" s="2"/>
      <c r="H4" s="2"/>
      <c r="I4" s="2" t="s">
        <v>3</v>
      </c>
      <c r="J4" s="2"/>
      <c r="K4" s="2"/>
      <c r="L4" s="2"/>
      <c r="M4" s="2"/>
      <c r="N4" s="2"/>
    </row>
    <row r="7" spans="1:14" ht="15.75" x14ac:dyDescent="0.25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4" ht="32.25" customHeight="1" x14ac:dyDescent="0.25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4" ht="32.25" customHeight="1" x14ac:dyDescent="0.25">
      <c r="A9" s="7" t="s">
        <v>6</v>
      </c>
      <c r="B9" s="8" t="s">
        <v>7</v>
      </c>
      <c r="C9" s="9"/>
      <c r="E9" s="10" t="s">
        <v>8</v>
      </c>
      <c r="F9" s="10"/>
      <c r="G9" s="10"/>
      <c r="H9" s="10"/>
      <c r="I9" s="10"/>
      <c r="J9" s="10"/>
      <c r="K9" s="10"/>
      <c r="L9" s="10"/>
      <c r="M9" s="10"/>
    </row>
    <row r="10" spans="1:14" ht="15" customHeight="1" x14ac:dyDescent="0.25">
      <c r="A10" s="7"/>
      <c r="B10" s="11" t="s">
        <v>9</v>
      </c>
      <c r="C10" s="9"/>
      <c r="E10" s="12" t="s">
        <v>10</v>
      </c>
      <c r="F10" s="12"/>
      <c r="G10" s="12"/>
      <c r="H10" s="12"/>
      <c r="I10" s="12"/>
      <c r="J10" s="12"/>
      <c r="K10" s="12"/>
      <c r="L10" s="12"/>
      <c r="M10" s="12"/>
    </row>
    <row r="11" spans="1:14" ht="27" customHeight="1" x14ac:dyDescent="0.25">
      <c r="A11" s="7" t="s">
        <v>11</v>
      </c>
      <c r="B11" s="8" t="s">
        <v>12</v>
      </c>
      <c r="C11" s="9"/>
      <c r="E11" s="10" t="s">
        <v>8</v>
      </c>
      <c r="F11" s="10"/>
      <c r="G11" s="10"/>
      <c r="H11" s="10"/>
      <c r="I11" s="10"/>
      <c r="J11" s="10"/>
      <c r="K11" s="10"/>
      <c r="L11" s="10"/>
      <c r="M11" s="10"/>
    </row>
    <row r="12" spans="1:14" ht="15" customHeight="1" x14ac:dyDescent="0.25">
      <c r="A12" s="7"/>
      <c r="B12" s="11" t="s">
        <v>9</v>
      </c>
      <c r="C12" s="9"/>
      <c r="E12" s="13" t="s">
        <v>13</v>
      </c>
      <c r="F12" s="13"/>
      <c r="G12" s="13"/>
      <c r="H12" s="13"/>
      <c r="I12" s="13"/>
      <c r="J12" s="13"/>
      <c r="K12" s="13"/>
      <c r="L12" s="13"/>
      <c r="M12" s="13"/>
    </row>
    <row r="13" spans="1:14" ht="29.25" customHeight="1" x14ac:dyDescent="0.25">
      <c r="A13" s="7" t="s">
        <v>14</v>
      </c>
      <c r="B13" s="14" t="s">
        <v>15</v>
      </c>
      <c r="C13" s="14" t="s">
        <v>16</v>
      </c>
      <c r="E13" s="10" t="s">
        <v>17</v>
      </c>
      <c r="F13" s="10"/>
      <c r="G13" s="10"/>
      <c r="H13" s="10"/>
      <c r="I13" s="10"/>
      <c r="J13" s="10"/>
      <c r="K13" s="10"/>
      <c r="L13" s="10"/>
      <c r="M13" s="10"/>
    </row>
    <row r="14" spans="1:14" ht="15" customHeight="1" x14ac:dyDescent="0.25">
      <c r="A14" s="7"/>
      <c r="B14" s="15" t="s">
        <v>9</v>
      </c>
      <c r="C14" s="15" t="s">
        <v>18</v>
      </c>
      <c r="E14" s="12" t="s">
        <v>19</v>
      </c>
      <c r="F14" s="12"/>
      <c r="G14" s="12"/>
      <c r="H14" s="12"/>
      <c r="I14" s="12"/>
      <c r="J14" s="12"/>
      <c r="K14" s="12"/>
      <c r="L14" s="12"/>
      <c r="M14" s="12"/>
    </row>
    <row r="15" spans="1:14" ht="15.75" x14ac:dyDescent="0.25">
      <c r="A15" s="7" t="s">
        <v>20</v>
      </c>
      <c r="B15" s="16" t="s">
        <v>21</v>
      </c>
      <c r="C15" s="16"/>
      <c r="D15" s="16"/>
    </row>
    <row r="16" spans="1:14" ht="29.25" customHeight="1" x14ac:dyDescent="0.25">
      <c r="A16" s="7"/>
      <c r="B16" s="16" t="s">
        <v>22</v>
      </c>
      <c r="C16" s="16"/>
      <c r="D16" s="16"/>
    </row>
    <row r="17" spans="1:13" ht="29.25" customHeight="1" x14ac:dyDescent="0.25">
      <c r="A17" s="17"/>
    </row>
    <row r="18" spans="1:13" ht="15.75" x14ac:dyDescent="0.25">
      <c r="A18" s="17"/>
    </row>
    <row r="20" spans="1:13" ht="47.25" customHeight="1" x14ac:dyDescent="0.25">
      <c r="B20" s="18" t="s">
        <v>23</v>
      </c>
      <c r="C20" s="18"/>
      <c r="D20" s="18"/>
      <c r="E20" s="18" t="s">
        <v>24</v>
      </c>
      <c r="F20" s="18"/>
      <c r="G20" s="18"/>
      <c r="H20" s="18" t="s">
        <v>25</v>
      </c>
      <c r="I20" s="18"/>
      <c r="J20" s="18"/>
    </row>
    <row r="21" spans="1:13" ht="48" customHeight="1" x14ac:dyDescent="0.25">
      <c r="B21" s="19" t="s">
        <v>26</v>
      </c>
      <c r="C21" s="19" t="s">
        <v>27</v>
      </c>
      <c r="D21" s="19" t="s">
        <v>28</v>
      </c>
      <c r="E21" s="19" t="s">
        <v>26</v>
      </c>
      <c r="F21" s="19" t="s">
        <v>27</v>
      </c>
      <c r="G21" s="19" t="s">
        <v>28</v>
      </c>
      <c r="H21" s="19" t="s">
        <v>26</v>
      </c>
      <c r="I21" s="19" t="s">
        <v>27</v>
      </c>
      <c r="J21" s="19" t="s">
        <v>28</v>
      </c>
    </row>
    <row r="22" spans="1:13" ht="15.75" x14ac:dyDescent="0.25">
      <c r="B22" s="19">
        <v>1</v>
      </c>
      <c r="C22" s="19">
        <v>2</v>
      </c>
      <c r="D22" s="19">
        <v>3</v>
      </c>
      <c r="E22" s="19">
        <v>4</v>
      </c>
      <c r="F22" s="19">
        <v>5</v>
      </c>
      <c r="G22" s="19">
        <v>6</v>
      </c>
      <c r="H22" s="19">
        <v>7</v>
      </c>
      <c r="I22" s="19">
        <v>8</v>
      </c>
      <c r="J22" s="19">
        <v>9</v>
      </c>
    </row>
    <row r="23" spans="1:13" ht="62.25" customHeight="1" x14ac:dyDescent="0.25">
      <c r="B23" s="19">
        <f>[1]Ф.2.11!$D$23</f>
        <v>788611</v>
      </c>
      <c r="C23" s="19">
        <f>[1]Ф.4.1.КФК3!$D$23+[1]Ф.4.3.КФК2!$D$22</f>
        <v>10863.83</v>
      </c>
      <c r="D23" s="19">
        <f>B23+C23</f>
        <v>799474.83</v>
      </c>
      <c r="E23" s="19">
        <f>[1]Ф.2.11!$H$23</f>
        <v>788579.02</v>
      </c>
      <c r="F23" s="19">
        <f>[1]Ф.4.1.КФК3!$K$29+[1]Ф.4.3.КФК2!$J$22</f>
        <v>10863.46</v>
      </c>
      <c r="G23" s="19">
        <f>E23+F23</f>
        <v>799442.48</v>
      </c>
      <c r="H23" s="19">
        <f>E23-B23</f>
        <v>-31.979999999981374</v>
      </c>
      <c r="I23" s="19">
        <f>F23-C23</f>
        <v>-0.37000000000080036</v>
      </c>
      <c r="J23" s="19">
        <f>H23+I23</f>
        <v>-32.349999999982174</v>
      </c>
    </row>
    <row r="24" spans="1:13" ht="30.75" customHeight="1" x14ac:dyDescent="0.25">
      <c r="B24" s="19"/>
      <c r="C24" s="19"/>
      <c r="D24" s="19"/>
      <c r="E24" s="19"/>
      <c r="F24" s="19"/>
      <c r="G24" s="19"/>
      <c r="H24" s="19"/>
      <c r="I24" s="19"/>
      <c r="J24" s="19"/>
    </row>
    <row r="25" spans="1:13" ht="42" customHeight="1" x14ac:dyDescent="0.25">
      <c r="B25" s="19"/>
      <c r="C25" s="19"/>
      <c r="D25" s="19"/>
      <c r="E25" s="19"/>
      <c r="F25" s="19"/>
      <c r="G25" s="19"/>
      <c r="H25" s="19"/>
      <c r="I25" s="19"/>
      <c r="J25" s="19"/>
    </row>
    <row r="26" spans="1:13" ht="38.25" customHeight="1" x14ac:dyDescent="0.25">
      <c r="A26" s="17"/>
      <c r="B26" s="19"/>
      <c r="C26" s="19"/>
      <c r="D26" s="19"/>
      <c r="E26" s="19"/>
      <c r="F26" s="19"/>
      <c r="G26" s="19"/>
      <c r="H26" s="19"/>
      <c r="I26" s="19"/>
      <c r="J26" s="19"/>
    </row>
    <row r="27" spans="1:13" ht="15.75" x14ac:dyDescent="0.25">
      <c r="A27" s="17"/>
    </row>
    <row r="28" spans="1:13" ht="15.75" x14ac:dyDescent="0.25">
      <c r="A28" s="7" t="s">
        <v>29</v>
      </c>
      <c r="B28" s="20" t="s">
        <v>30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3" ht="15.75" x14ac:dyDescent="0.25">
      <c r="A29" s="7"/>
      <c r="B29" s="9" t="s">
        <v>22</v>
      </c>
    </row>
    <row r="30" spans="1:13" ht="15.75" x14ac:dyDescent="0.25">
      <c r="A30" s="17"/>
    </row>
    <row r="31" spans="1:13" ht="79.5" customHeight="1" x14ac:dyDescent="0.25">
      <c r="A31" s="18" t="s">
        <v>31</v>
      </c>
      <c r="B31" s="18" t="s">
        <v>32</v>
      </c>
      <c r="C31" s="18" t="s">
        <v>23</v>
      </c>
      <c r="D31" s="18"/>
      <c r="E31" s="18"/>
      <c r="F31" s="18" t="s">
        <v>24</v>
      </c>
      <c r="G31" s="18"/>
      <c r="H31" s="18"/>
      <c r="I31" s="18" t="s">
        <v>25</v>
      </c>
      <c r="J31" s="18"/>
      <c r="K31" s="18"/>
    </row>
    <row r="32" spans="1:13" ht="80.25" customHeight="1" x14ac:dyDescent="0.25">
      <c r="A32" s="18"/>
      <c r="B32" s="18"/>
      <c r="C32" s="19" t="s">
        <v>26</v>
      </c>
      <c r="D32" s="19" t="s">
        <v>27</v>
      </c>
      <c r="E32" s="19" t="s">
        <v>28</v>
      </c>
      <c r="F32" s="19" t="s">
        <v>26</v>
      </c>
      <c r="G32" s="19" t="s">
        <v>27</v>
      </c>
      <c r="H32" s="19" t="s">
        <v>28</v>
      </c>
      <c r="I32" s="19" t="s">
        <v>26</v>
      </c>
      <c r="J32" s="19" t="s">
        <v>27</v>
      </c>
      <c r="K32" s="19" t="s">
        <v>28</v>
      </c>
    </row>
    <row r="33" spans="1:13" ht="15.75" x14ac:dyDescent="0.25">
      <c r="A33" s="19">
        <v>1</v>
      </c>
      <c r="B33" s="19">
        <v>2</v>
      </c>
      <c r="C33" s="19">
        <v>3</v>
      </c>
      <c r="D33" s="19">
        <v>4</v>
      </c>
      <c r="E33" s="19">
        <v>5</v>
      </c>
      <c r="F33" s="19">
        <v>6</v>
      </c>
      <c r="G33" s="19">
        <v>7</v>
      </c>
      <c r="H33" s="19">
        <v>8</v>
      </c>
      <c r="I33" s="19">
        <v>9</v>
      </c>
      <c r="J33" s="19">
        <v>10</v>
      </c>
      <c r="K33" s="19">
        <v>11</v>
      </c>
    </row>
    <row r="34" spans="1:13" ht="259.5" customHeight="1" x14ac:dyDescent="0.25">
      <c r="A34" s="19">
        <v>1</v>
      </c>
      <c r="B34" s="21" t="s">
        <v>17</v>
      </c>
      <c r="C34" s="19">
        <f>B23</f>
        <v>788611</v>
      </c>
      <c r="D34" s="19">
        <v>10864</v>
      </c>
      <c r="E34" s="19">
        <f>C34+D34</f>
        <v>799475</v>
      </c>
      <c r="F34" s="19">
        <f>E23</f>
        <v>788579.02</v>
      </c>
      <c r="G34" s="19">
        <f>F23</f>
        <v>10863.46</v>
      </c>
      <c r="H34" s="19">
        <f>F34+G34</f>
        <v>799442.48</v>
      </c>
      <c r="I34" s="19">
        <f>F34-C34</f>
        <v>-31.979999999981374</v>
      </c>
      <c r="J34" s="19">
        <f>G34-D34</f>
        <v>-0.54000000000087311</v>
      </c>
      <c r="K34" s="19">
        <f>I34+J34</f>
        <v>-32.519999999982247</v>
      </c>
    </row>
    <row r="35" spans="1:13" ht="15.75" x14ac:dyDescent="0.25">
      <c r="A35" s="19"/>
      <c r="B35" s="21"/>
      <c r="C35" s="19"/>
      <c r="D35" s="19"/>
      <c r="E35" s="19"/>
      <c r="F35" s="19"/>
      <c r="G35" s="19"/>
      <c r="H35" s="19"/>
      <c r="I35" s="19"/>
      <c r="J35" s="19"/>
      <c r="K35" s="19"/>
    </row>
    <row r="36" spans="1:13" ht="88.5" customHeight="1" x14ac:dyDescent="0.25">
      <c r="A36" s="19"/>
      <c r="B36" s="21" t="s">
        <v>33</v>
      </c>
      <c r="C36" s="19">
        <f t="shared" ref="C36:K36" si="0">SUM(C34:C35)</f>
        <v>788611</v>
      </c>
      <c r="D36" s="19">
        <f t="shared" si="0"/>
        <v>10864</v>
      </c>
      <c r="E36" s="19">
        <f t="shared" si="0"/>
        <v>799475</v>
      </c>
      <c r="F36" s="19">
        <f t="shared" si="0"/>
        <v>788579.02</v>
      </c>
      <c r="G36" s="19">
        <f t="shared" si="0"/>
        <v>10863.46</v>
      </c>
      <c r="H36" s="19">
        <f t="shared" si="0"/>
        <v>799442.48</v>
      </c>
      <c r="I36" s="19">
        <f t="shared" si="0"/>
        <v>-31.979999999981374</v>
      </c>
      <c r="J36" s="19">
        <f t="shared" si="0"/>
        <v>-0.54000000000087311</v>
      </c>
      <c r="K36" s="19">
        <f t="shared" si="0"/>
        <v>-32.519999999982247</v>
      </c>
    </row>
    <row r="37" spans="1:13" ht="102.75" customHeight="1" x14ac:dyDescent="0.25">
      <c r="A37" s="18" t="s">
        <v>34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spans="1:13" ht="15.75" x14ac:dyDescent="0.25">
      <c r="A38" s="17"/>
    </row>
    <row r="39" spans="1:13" ht="15.75" x14ac:dyDescent="0.25">
      <c r="A39" s="17"/>
    </row>
    <row r="40" spans="1:13" ht="15.75" x14ac:dyDescent="0.25">
      <c r="A40" s="7" t="s">
        <v>35</v>
      </c>
      <c r="B40" s="20" t="s">
        <v>36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 ht="15.75" x14ac:dyDescent="0.25">
      <c r="A41" s="7"/>
      <c r="B41" s="9" t="s">
        <v>22</v>
      </c>
    </row>
    <row r="42" spans="1:13" ht="15.75" x14ac:dyDescent="0.25">
      <c r="A42" s="17"/>
    </row>
    <row r="43" spans="1:13" ht="15.75" x14ac:dyDescent="0.25">
      <c r="A43" s="17"/>
    </row>
    <row r="44" spans="1:13" ht="15.75" x14ac:dyDescent="0.25">
      <c r="B44" s="18" t="s">
        <v>37</v>
      </c>
      <c r="C44" s="18" t="s">
        <v>23</v>
      </c>
      <c r="D44" s="18"/>
      <c r="E44" s="18"/>
      <c r="F44" s="18" t="s">
        <v>24</v>
      </c>
      <c r="G44" s="18"/>
      <c r="H44" s="18"/>
      <c r="I44" s="18" t="s">
        <v>25</v>
      </c>
      <c r="J44" s="18"/>
      <c r="K44" s="18"/>
    </row>
    <row r="45" spans="1:13" ht="60" customHeight="1" x14ac:dyDescent="0.25">
      <c r="B45" s="18"/>
      <c r="C45" s="19" t="s">
        <v>26</v>
      </c>
      <c r="D45" s="19" t="s">
        <v>27</v>
      </c>
      <c r="E45" s="19" t="s">
        <v>28</v>
      </c>
      <c r="F45" s="19" t="s">
        <v>26</v>
      </c>
      <c r="G45" s="19" t="s">
        <v>27</v>
      </c>
      <c r="H45" s="19" t="s">
        <v>28</v>
      </c>
      <c r="I45" s="19" t="s">
        <v>26</v>
      </c>
      <c r="J45" s="19" t="s">
        <v>27</v>
      </c>
      <c r="K45" s="19" t="s">
        <v>28</v>
      </c>
    </row>
    <row r="46" spans="1:13" ht="15.75" x14ac:dyDescent="0.25">
      <c r="B46" s="19">
        <v>1</v>
      </c>
      <c r="C46" s="19">
        <v>2</v>
      </c>
      <c r="D46" s="19">
        <v>3</v>
      </c>
      <c r="E46" s="19">
        <v>4</v>
      </c>
      <c r="F46" s="19">
        <v>5</v>
      </c>
      <c r="G46" s="19">
        <v>6</v>
      </c>
      <c r="H46" s="19">
        <v>7</v>
      </c>
      <c r="I46" s="19">
        <v>8</v>
      </c>
      <c r="J46" s="19">
        <v>9</v>
      </c>
      <c r="K46" s="19">
        <v>10</v>
      </c>
    </row>
    <row r="47" spans="1:13" ht="156.75" customHeight="1" x14ac:dyDescent="0.25">
      <c r="B47" s="21" t="s">
        <v>38</v>
      </c>
      <c r="C47" s="19">
        <f>C49</f>
        <v>788611</v>
      </c>
      <c r="D47" s="19">
        <f t="shared" ref="D47:K47" si="1">D49</f>
        <v>10864</v>
      </c>
      <c r="E47" s="19">
        <f t="shared" si="1"/>
        <v>799475</v>
      </c>
      <c r="F47" s="19">
        <f t="shared" si="1"/>
        <v>788579.02</v>
      </c>
      <c r="G47" s="19">
        <f t="shared" si="1"/>
        <v>10863.46</v>
      </c>
      <c r="H47" s="19">
        <f t="shared" si="1"/>
        <v>799442.48</v>
      </c>
      <c r="I47" s="19">
        <f t="shared" si="1"/>
        <v>-31.979999999981374</v>
      </c>
      <c r="J47" s="19">
        <f t="shared" si="1"/>
        <v>-0.54000000000087311</v>
      </c>
      <c r="K47" s="19">
        <f t="shared" si="1"/>
        <v>-32.519999999982247</v>
      </c>
    </row>
    <row r="48" spans="1:13" ht="45.75" customHeight="1" x14ac:dyDescent="0.25">
      <c r="B48" s="21" t="s">
        <v>39</v>
      </c>
      <c r="C48" s="19"/>
      <c r="D48" s="19"/>
      <c r="E48" s="19"/>
      <c r="F48" s="19"/>
      <c r="G48" s="19"/>
      <c r="H48" s="19"/>
      <c r="I48" s="19"/>
      <c r="J48" s="19"/>
      <c r="K48" s="19"/>
    </row>
    <row r="49" spans="1:13" ht="191.25" customHeight="1" x14ac:dyDescent="0.25">
      <c r="B49" s="21" t="str">
        <f>B34</f>
        <v>Організація благоустрою населених пунктів</v>
      </c>
      <c r="C49" s="19">
        <f>C34</f>
        <v>788611</v>
      </c>
      <c r="D49" s="19">
        <f t="shared" ref="D49:K49" si="2">D34</f>
        <v>10864</v>
      </c>
      <c r="E49" s="19">
        <f t="shared" si="2"/>
        <v>799475</v>
      </c>
      <c r="F49" s="19">
        <f t="shared" si="2"/>
        <v>788579.02</v>
      </c>
      <c r="G49" s="19">
        <f t="shared" si="2"/>
        <v>10863.46</v>
      </c>
      <c r="H49" s="19">
        <f>F49+G49</f>
        <v>799442.48</v>
      </c>
      <c r="I49" s="19">
        <f t="shared" si="2"/>
        <v>-31.979999999981374</v>
      </c>
      <c r="J49" s="19">
        <f t="shared" si="2"/>
        <v>-0.54000000000087311</v>
      </c>
      <c r="K49" s="19">
        <f t="shared" si="2"/>
        <v>-32.519999999982247</v>
      </c>
    </row>
    <row r="50" spans="1:13" ht="59.25" customHeight="1" x14ac:dyDescent="0.25">
      <c r="B50" s="21" t="s">
        <v>33</v>
      </c>
      <c r="C50" s="19">
        <f>C49</f>
        <v>788611</v>
      </c>
      <c r="D50" s="19">
        <f t="shared" ref="D50:K50" si="3">D49</f>
        <v>10864</v>
      </c>
      <c r="E50" s="19">
        <f t="shared" si="3"/>
        <v>799475</v>
      </c>
      <c r="F50" s="19">
        <f t="shared" si="3"/>
        <v>788579.02</v>
      </c>
      <c r="G50" s="19">
        <f t="shared" si="3"/>
        <v>10863.46</v>
      </c>
      <c r="H50" s="19">
        <f t="shared" si="3"/>
        <v>799442.48</v>
      </c>
      <c r="I50" s="19">
        <f t="shared" si="3"/>
        <v>-31.979999999981374</v>
      </c>
      <c r="J50" s="19">
        <f t="shared" si="3"/>
        <v>-0.54000000000087311</v>
      </c>
      <c r="K50" s="19">
        <f t="shared" si="3"/>
        <v>-32.519999999982247</v>
      </c>
    </row>
    <row r="51" spans="1:13" ht="107.25" customHeight="1" x14ac:dyDescent="0.25">
      <c r="B51" s="18" t="str">
        <f>A37</f>
        <v>Пояснення щодо причин відхилення між касовими видатками (наданими кредитами) та затвердженими у паспорті бюджетної програми - Відхилення пояснюється економією коштів при укладанні договорів та відхилення по спеціальному фонду пояснюється у звязку з надходження коштів по спеціальному фонду, як власні надходження, а саме плата за оренду, що не була передбачена та витрачалась на реалізацію заходів та не призвів до запровадження нових заходів програми</v>
      </c>
      <c r="C51" s="18"/>
      <c r="D51" s="18"/>
      <c r="E51" s="18"/>
      <c r="F51" s="18"/>
      <c r="G51" s="18"/>
      <c r="H51" s="18"/>
      <c r="I51" s="18"/>
      <c r="J51" s="18"/>
      <c r="K51" s="18"/>
    </row>
    <row r="52" spans="1:13" ht="15.75" x14ac:dyDescent="0.25">
      <c r="A52" s="17"/>
    </row>
    <row r="53" spans="1:13" ht="15.75" x14ac:dyDescent="0.25">
      <c r="A53" s="17"/>
    </row>
    <row r="54" spans="1:13" ht="15.75" x14ac:dyDescent="0.25">
      <c r="A54" s="22" t="s">
        <v>40</v>
      </c>
      <c r="B54" s="20" t="s">
        <v>41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 ht="15.75" x14ac:dyDescent="0.25">
      <c r="A55" s="17"/>
    </row>
    <row r="56" spans="1:13" ht="31.5" customHeight="1" x14ac:dyDescent="0.25">
      <c r="A56" s="18" t="s">
        <v>42</v>
      </c>
      <c r="B56" s="18" t="s">
        <v>43</v>
      </c>
      <c r="C56" s="18" t="s">
        <v>44</v>
      </c>
      <c r="D56" s="18" t="s">
        <v>45</v>
      </c>
      <c r="E56" s="18" t="s">
        <v>23</v>
      </c>
      <c r="F56" s="18"/>
      <c r="G56" s="18"/>
      <c r="H56" s="18" t="s">
        <v>46</v>
      </c>
      <c r="I56" s="18"/>
      <c r="J56" s="18"/>
      <c r="K56" s="18" t="s">
        <v>25</v>
      </c>
      <c r="L56" s="18"/>
      <c r="M56" s="18"/>
    </row>
    <row r="57" spans="1:13" ht="15.75" customHeight="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ht="39" customHeight="1" x14ac:dyDescent="0.25">
      <c r="A58" s="18"/>
      <c r="B58" s="18"/>
      <c r="C58" s="18"/>
      <c r="D58" s="18"/>
      <c r="E58" s="19" t="s">
        <v>26</v>
      </c>
      <c r="F58" s="19" t="s">
        <v>27</v>
      </c>
      <c r="G58" s="19" t="s">
        <v>28</v>
      </c>
      <c r="H58" s="19" t="s">
        <v>26</v>
      </c>
      <c r="I58" s="19" t="s">
        <v>27</v>
      </c>
      <c r="J58" s="19" t="s">
        <v>28</v>
      </c>
      <c r="K58" s="19" t="s">
        <v>26</v>
      </c>
      <c r="L58" s="19" t="s">
        <v>27</v>
      </c>
      <c r="M58" s="19" t="s">
        <v>28</v>
      </c>
    </row>
    <row r="59" spans="1:13" ht="15.75" x14ac:dyDescent="0.25">
      <c r="A59" s="19">
        <v>1</v>
      </c>
      <c r="B59" s="19">
        <v>2</v>
      </c>
      <c r="C59" s="19">
        <v>3</v>
      </c>
      <c r="D59" s="19">
        <v>4</v>
      </c>
      <c r="E59" s="19">
        <v>5</v>
      </c>
      <c r="F59" s="19">
        <v>6</v>
      </c>
      <c r="G59" s="19">
        <v>7</v>
      </c>
      <c r="H59" s="19">
        <v>8</v>
      </c>
      <c r="I59" s="19">
        <v>9</v>
      </c>
      <c r="J59" s="19">
        <v>10</v>
      </c>
      <c r="K59" s="19">
        <v>11</v>
      </c>
      <c r="L59" s="19">
        <v>12</v>
      </c>
      <c r="M59" s="19">
        <v>13</v>
      </c>
    </row>
    <row r="60" spans="1:13" ht="76.5" customHeight="1" x14ac:dyDescent="0.25">
      <c r="A60" s="19"/>
      <c r="B60" s="19" t="str">
        <f>B34</f>
        <v>Організація благоустрою населених пунктів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ht="20.25" customHeight="1" x14ac:dyDescent="0.25">
      <c r="A61" s="19"/>
      <c r="B61" s="19" t="s">
        <v>47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</row>
    <row r="62" spans="1:13" ht="94.5" customHeight="1" x14ac:dyDescent="0.25">
      <c r="A62" s="19"/>
      <c r="B62" s="19" t="s">
        <v>48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</row>
    <row r="63" spans="1:13" ht="15.75" x14ac:dyDescent="0.25">
      <c r="A63" s="19">
        <v>1</v>
      </c>
      <c r="B63" s="21" t="s">
        <v>49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285" customHeight="1" x14ac:dyDescent="0.25">
      <c r="A64" s="19"/>
      <c r="B64" s="23" t="s">
        <v>50</v>
      </c>
      <c r="C64" s="24" t="s">
        <v>51</v>
      </c>
      <c r="D64" s="25" t="s">
        <v>52</v>
      </c>
      <c r="E64" s="24">
        <v>0</v>
      </c>
      <c r="F64" s="21">
        <v>0</v>
      </c>
      <c r="G64" s="21">
        <f>E64+F64</f>
        <v>0</v>
      </c>
      <c r="H64" s="21">
        <v>0</v>
      </c>
      <c r="I64" s="21">
        <v>0</v>
      </c>
      <c r="J64" s="19">
        <f>H64+I64</f>
        <v>0</v>
      </c>
      <c r="K64" s="19">
        <f>H64-E64</f>
        <v>0</v>
      </c>
      <c r="L64" s="19">
        <f>I64-F64</f>
        <v>0</v>
      </c>
      <c r="M64" s="19">
        <f>K64+L64</f>
        <v>0</v>
      </c>
    </row>
    <row r="65" spans="1:14" ht="46.5" customHeight="1" x14ac:dyDescent="0.25">
      <c r="A65" s="18" t="s">
        <v>53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</row>
    <row r="66" spans="1:14" ht="30.75" customHeight="1" x14ac:dyDescent="0.25">
      <c r="A66" s="19">
        <v>2</v>
      </c>
      <c r="B66" s="21" t="s">
        <v>54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4" ht="383.25" customHeight="1" x14ac:dyDescent="0.25">
      <c r="A67" s="19"/>
      <c r="B67" s="23" t="s">
        <v>55</v>
      </c>
      <c r="C67" s="24" t="s">
        <v>56</v>
      </c>
      <c r="D67" s="25" t="s">
        <v>57</v>
      </c>
      <c r="E67" s="26">
        <v>0</v>
      </c>
      <c r="F67" s="21"/>
      <c r="G67" s="21"/>
      <c r="H67" s="26">
        <v>0</v>
      </c>
      <c r="I67" s="21"/>
      <c r="J67" s="19">
        <f>H67+I67</f>
        <v>0</v>
      </c>
      <c r="K67" s="19">
        <f>H67-E67</f>
        <v>0</v>
      </c>
      <c r="L67" s="19">
        <f>I67-F67</f>
        <v>0</v>
      </c>
      <c r="M67" s="19">
        <f>K67+L67</f>
        <v>0</v>
      </c>
    </row>
    <row r="68" spans="1:14" ht="59.25" customHeight="1" x14ac:dyDescent="0.25">
      <c r="A68" s="18" t="s">
        <v>58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1:14" ht="15.75" x14ac:dyDescent="0.25">
      <c r="A69" s="19">
        <v>3</v>
      </c>
      <c r="B69" s="21" t="s">
        <v>59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4" ht="31.5" x14ac:dyDescent="0.25">
      <c r="A70" s="19"/>
      <c r="B70" s="27" t="s">
        <v>60</v>
      </c>
      <c r="C70" s="25" t="s">
        <v>51</v>
      </c>
      <c r="D70" s="28" t="s">
        <v>61</v>
      </c>
      <c r="E70" s="29">
        <v>0</v>
      </c>
      <c r="F70" s="21"/>
      <c r="G70" s="30">
        <f>E70+F70</f>
        <v>0</v>
      </c>
      <c r="H70" s="31">
        <v>0</v>
      </c>
      <c r="I70" s="21"/>
      <c r="J70" s="30">
        <f>H70+I70</f>
        <v>0</v>
      </c>
      <c r="K70" s="32">
        <f>H70-E70</f>
        <v>0</v>
      </c>
      <c r="L70" s="32">
        <f>I70-F70</f>
        <v>0</v>
      </c>
      <c r="M70" s="32">
        <f>K70+L70</f>
        <v>0</v>
      </c>
    </row>
    <row r="71" spans="1:14" ht="29.25" customHeight="1" x14ac:dyDescent="0.25">
      <c r="A71" s="18" t="s">
        <v>53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1:14" ht="15.75" x14ac:dyDescent="0.25">
      <c r="A72" s="19">
        <v>4</v>
      </c>
      <c r="B72" s="21" t="s">
        <v>62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4" ht="135.75" customHeight="1" x14ac:dyDescent="0.25">
      <c r="A73" s="19"/>
      <c r="B73" s="27" t="s">
        <v>63</v>
      </c>
      <c r="C73" s="24" t="s">
        <v>64</v>
      </c>
      <c r="D73" s="25" t="s">
        <v>65</v>
      </c>
      <c r="E73" s="21">
        <v>100</v>
      </c>
      <c r="F73" s="21">
        <v>100</v>
      </c>
      <c r="G73" s="21">
        <v>100</v>
      </c>
      <c r="H73" s="21">
        <v>100</v>
      </c>
      <c r="I73" s="21">
        <v>100</v>
      </c>
      <c r="J73" s="21">
        <v>100</v>
      </c>
      <c r="K73" s="21">
        <v>100</v>
      </c>
      <c r="L73" s="21">
        <v>100</v>
      </c>
      <c r="M73" s="21">
        <v>100</v>
      </c>
    </row>
    <row r="74" spans="1:14" ht="15.75" x14ac:dyDescent="0.25">
      <c r="A74" s="18" t="s">
        <v>66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4" s="4" customFormat="1" ht="16.5" customHeight="1" x14ac:dyDescent="0.25">
      <c r="A75" s="25">
        <v>6</v>
      </c>
      <c r="B75" s="33" t="s">
        <v>67</v>
      </c>
      <c r="C75" s="25"/>
      <c r="D75" s="25"/>
      <c r="E75" s="25"/>
      <c r="F75" s="25"/>
      <c r="G75" s="34"/>
      <c r="H75" s="34"/>
      <c r="I75" s="34"/>
      <c r="J75" s="34"/>
      <c r="K75" s="34"/>
      <c r="L75" s="34"/>
      <c r="M75" s="34"/>
      <c r="N75" s="2"/>
    </row>
    <row r="76" spans="1:14" s="4" customFormat="1" ht="94.5" customHeight="1" x14ac:dyDescent="0.25">
      <c r="A76" s="25"/>
      <c r="B76" s="35" t="s">
        <v>68</v>
      </c>
      <c r="C76" s="25"/>
      <c r="D76" s="25"/>
      <c r="E76" s="25"/>
      <c r="F76" s="25"/>
      <c r="G76" s="34"/>
      <c r="H76" s="34"/>
      <c r="I76" s="34"/>
      <c r="J76" s="34"/>
      <c r="K76" s="34"/>
      <c r="L76" s="34"/>
      <c r="M76" s="34"/>
      <c r="N76" s="2"/>
    </row>
    <row r="77" spans="1:14" s="4" customFormat="1" ht="31.5" customHeight="1" x14ac:dyDescent="0.25">
      <c r="A77" s="25">
        <v>6</v>
      </c>
      <c r="B77" s="27" t="s">
        <v>49</v>
      </c>
      <c r="C77" s="25"/>
      <c r="D77" s="25"/>
      <c r="E77" s="25"/>
      <c r="F77" s="25"/>
      <c r="G77" s="34"/>
      <c r="H77" s="34"/>
      <c r="I77" s="34"/>
      <c r="J77" s="34"/>
      <c r="K77" s="34"/>
      <c r="L77" s="34"/>
      <c r="M77" s="34"/>
      <c r="N77" s="2"/>
    </row>
    <row r="78" spans="1:14" s="4" customFormat="1" ht="268.5" customHeight="1" x14ac:dyDescent="0.25">
      <c r="A78" s="25"/>
      <c r="B78" s="27" t="s">
        <v>50</v>
      </c>
      <c r="C78" s="25" t="s">
        <v>51</v>
      </c>
      <c r="D78" s="25" t="s">
        <v>69</v>
      </c>
      <c r="E78" s="36">
        <v>51651</v>
      </c>
      <c r="F78" s="21">
        <v>0</v>
      </c>
      <c r="G78" s="21">
        <f>E78+F78</f>
        <v>51651</v>
      </c>
      <c r="H78" s="21">
        <f>[1]Ф.2.11!$G$41</f>
        <v>51650.58</v>
      </c>
      <c r="I78" s="21">
        <v>0</v>
      </c>
      <c r="J78" s="19">
        <f>H78+I78</f>
        <v>51650.58</v>
      </c>
      <c r="K78" s="19">
        <f>H78-E78</f>
        <v>-0.41999999999825377</v>
      </c>
      <c r="L78" s="19">
        <f>I78-F78</f>
        <v>0</v>
      </c>
      <c r="M78" s="19">
        <f>K78+L78</f>
        <v>-0.41999999999825377</v>
      </c>
      <c r="N78" s="2"/>
    </row>
    <row r="79" spans="1:14" ht="59.25" customHeight="1" x14ac:dyDescent="0.25">
      <c r="A79" s="18" t="s">
        <v>70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</row>
    <row r="80" spans="1:14" s="4" customFormat="1" ht="31.5" customHeight="1" x14ac:dyDescent="0.25">
      <c r="A80" s="25">
        <v>8</v>
      </c>
      <c r="B80" s="27" t="s">
        <v>54</v>
      </c>
      <c r="C80" s="25"/>
      <c r="D80" s="25"/>
      <c r="E80" s="25"/>
      <c r="F80" s="25"/>
      <c r="G80" s="34"/>
      <c r="H80" s="34"/>
      <c r="I80" s="34"/>
      <c r="J80" s="34"/>
      <c r="K80" s="34"/>
      <c r="L80" s="34"/>
      <c r="M80" s="34"/>
      <c r="N80" s="2"/>
    </row>
    <row r="81" spans="1:14" s="4" customFormat="1" ht="246" customHeight="1" x14ac:dyDescent="0.25">
      <c r="A81" s="25"/>
      <c r="B81" s="27" t="s">
        <v>71</v>
      </c>
      <c r="C81" s="25" t="s">
        <v>56</v>
      </c>
      <c r="D81" s="25" t="s">
        <v>72</v>
      </c>
      <c r="E81" s="25">
        <v>2</v>
      </c>
      <c r="F81" s="25"/>
      <c r="G81" s="21">
        <f>E81+F81</f>
        <v>2</v>
      </c>
      <c r="H81" s="21">
        <v>2</v>
      </c>
      <c r="I81" s="21">
        <v>0</v>
      </c>
      <c r="J81" s="21">
        <f>H81+I81</f>
        <v>2</v>
      </c>
      <c r="K81" s="19">
        <f>H81-E81</f>
        <v>0</v>
      </c>
      <c r="L81" s="19">
        <f>I81-F81</f>
        <v>0</v>
      </c>
      <c r="M81" s="19">
        <f>K81+L81</f>
        <v>0</v>
      </c>
      <c r="N81" s="2"/>
    </row>
    <row r="82" spans="1:14" ht="59.25" customHeight="1" x14ac:dyDescent="0.25">
      <c r="A82" s="18" t="s">
        <v>73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</row>
    <row r="83" spans="1:14" s="4" customFormat="1" ht="16.5" customHeight="1" x14ac:dyDescent="0.25">
      <c r="A83" s="25">
        <v>9</v>
      </c>
      <c r="B83" s="27" t="s">
        <v>59</v>
      </c>
      <c r="C83" s="25"/>
      <c r="D83" s="25"/>
      <c r="E83" s="25"/>
      <c r="F83" s="25"/>
      <c r="G83" s="34"/>
      <c r="H83" s="34"/>
      <c r="I83" s="34"/>
      <c r="J83" s="34"/>
      <c r="K83" s="34"/>
      <c r="L83" s="34"/>
      <c r="M83" s="34"/>
      <c r="N83" s="2"/>
    </row>
    <row r="84" spans="1:14" s="4" customFormat="1" ht="61.5" customHeight="1" x14ac:dyDescent="0.25">
      <c r="A84" s="25"/>
      <c r="B84" s="27" t="s">
        <v>60</v>
      </c>
      <c r="C84" s="25" t="s">
        <v>51</v>
      </c>
      <c r="D84" s="25" t="s">
        <v>61</v>
      </c>
      <c r="E84" s="36">
        <f>E78/E81</f>
        <v>25825.5</v>
      </c>
      <c r="F84" s="36"/>
      <c r="G84" s="21">
        <f>E84+F84</f>
        <v>25825.5</v>
      </c>
      <c r="H84" s="36">
        <f>H78/H81</f>
        <v>25825.29</v>
      </c>
      <c r="I84" s="21">
        <v>0</v>
      </c>
      <c r="J84" s="19">
        <f>H84+I84</f>
        <v>25825.29</v>
      </c>
      <c r="K84" s="19">
        <f>H84-E84</f>
        <v>-0.20999999999912689</v>
      </c>
      <c r="L84" s="19">
        <f>I84-F84</f>
        <v>0</v>
      </c>
      <c r="M84" s="19">
        <f>K84+L84</f>
        <v>-0.20999999999912689</v>
      </c>
      <c r="N84" s="2"/>
    </row>
    <row r="85" spans="1:14" ht="59.25" customHeight="1" x14ac:dyDescent="0.25">
      <c r="A85" s="18" t="s">
        <v>70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</row>
    <row r="86" spans="1:14" s="4" customFormat="1" ht="28.5" customHeight="1" x14ac:dyDescent="0.25">
      <c r="A86" s="25"/>
      <c r="B86" s="21" t="s">
        <v>62</v>
      </c>
      <c r="C86" s="25"/>
      <c r="D86" s="25"/>
      <c r="E86" s="36"/>
      <c r="F86" s="36"/>
      <c r="G86" s="34"/>
      <c r="H86" s="34"/>
      <c r="I86" s="34"/>
      <c r="J86" s="34"/>
      <c r="K86" s="34"/>
      <c r="L86" s="34"/>
      <c r="M86" s="34"/>
      <c r="N86" s="2"/>
    </row>
    <row r="87" spans="1:14" ht="158.25" customHeight="1" x14ac:dyDescent="0.25">
      <c r="A87" s="19"/>
      <c r="B87" s="27" t="s">
        <v>63</v>
      </c>
      <c r="C87" s="24" t="s">
        <v>64</v>
      </c>
      <c r="D87" s="25" t="s">
        <v>65</v>
      </c>
      <c r="E87" s="21">
        <v>100</v>
      </c>
      <c r="F87" s="21">
        <v>100</v>
      </c>
      <c r="G87" s="21">
        <v>100</v>
      </c>
      <c r="H87" s="21">
        <v>100</v>
      </c>
      <c r="I87" s="21">
        <v>100</v>
      </c>
      <c r="J87" s="21">
        <v>100</v>
      </c>
      <c r="K87" s="21">
        <v>100</v>
      </c>
      <c r="L87" s="21">
        <v>100</v>
      </c>
      <c r="M87" s="21">
        <v>100</v>
      </c>
    </row>
    <row r="88" spans="1:14" ht="44.25" customHeight="1" x14ac:dyDescent="0.25">
      <c r="A88" s="18" t="s">
        <v>66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</row>
    <row r="89" spans="1:14" s="4" customFormat="1" ht="47.25" customHeight="1" x14ac:dyDescent="0.25">
      <c r="A89" s="25">
        <v>11</v>
      </c>
      <c r="B89" s="33" t="s">
        <v>74</v>
      </c>
      <c r="C89" s="25"/>
      <c r="D89" s="25"/>
      <c r="E89" s="25"/>
      <c r="F89" s="25"/>
      <c r="G89" s="34"/>
      <c r="H89" s="34"/>
      <c r="I89" s="34"/>
      <c r="J89" s="34"/>
      <c r="K89" s="34"/>
      <c r="L89" s="34"/>
      <c r="M89" s="34"/>
      <c r="N89" s="2"/>
    </row>
    <row r="90" spans="1:14" s="4" customFormat="1" ht="142.5" customHeight="1" x14ac:dyDescent="0.25">
      <c r="A90" s="25"/>
      <c r="B90" s="37" t="s">
        <v>75</v>
      </c>
      <c r="C90" s="25"/>
      <c r="D90" s="25"/>
      <c r="E90" s="38"/>
      <c r="F90" s="38"/>
      <c r="G90" s="34"/>
      <c r="H90" s="34"/>
      <c r="I90" s="34"/>
      <c r="J90" s="34"/>
      <c r="K90" s="34"/>
      <c r="L90" s="34"/>
      <c r="M90" s="34"/>
      <c r="N90" s="2"/>
    </row>
    <row r="91" spans="1:14" s="4" customFormat="1" ht="45" customHeight="1" x14ac:dyDescent="0.25">
      <c r="A91" s="25">
        <v>12</v>
      </c>
      <c r="B91" s="27" t="s">
        <v>49</v>
      </c>
      <c r="C91" s="25"/>
      <c r="D91" s="25"/>
      <c r="E91" s="25"/>
      <c r="F91" s="25"/>
      <c r="G91" s="34"/>
      <c r="H91" s="34"/>
      <c r="I91" s="34"/>
      <c r="J91" s="34"/>
      <c r="K91" s="34"/>
      <c r="L91" s="34"/>
      <c r="M91" s="34"/>
      <c r="N91" s="2"/>
    </row>
    <row r="92" spans="1:14" s="4" customFormat="1" ht="370.5" customHeight="1" x14ac:dyDescent="0.25">
      <c r="A92" s="25"/>
      <c r="B92" s="27" t="s">
        <v>50</v>
      </c>
      <c r="C92" s="25" t="s">
        <v>51</v>
      </c>
      <c r="D92" s="25" t="s">
        <v>52</v>
      </c>
      <c r="E92" s="36">
        <v>314062</v>
      </c>
      <c r="F92" s="36">
        <v>615</v>
      </c>
      <c r="G92" s="21">
        <f>E92+F92</f>
        <v>314677</v>
      </c>
      <c r="H92" s="36">
        <f>E92-30.66</f>
        <v>314031.34000000003</v>
      </c>
      <c r="I92" s="21">
        <f>[1]Ф.4.1.КФК3!$K$65</f>
        <v>614.63</v>
      </c>
      <c r="J92" s="19">
        <f>H92+I92</f>
        <v>314645.97000000003</v>
      </c>
      <c r="K92" s="19">
        <f>H92-E92</f>
        <v>-30.659999999974389</v>
      </c>
      <c r="L92" s="19">
        <f>I92-F92</f>
        <v>-0.37000000000000455</v>
      </c>
      <c r="M92" s="19">
        <f>K92+L92</f>
        <v>-31.029999999974393</v>
      </c>
      <c r="N92" s="2"/>
    </row>
    <row r="93" spans="1:14" s="4" customFormat="1" ht="121.5" customHeight="1" x14ac:dyDescent="0.25">
      <c r="A93" s="18" t="s">
        <v>70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2"/>
    </row>
    <row r="94" spans="1:14" s="4" customFormat="1" ht="30.75" customHeight="1" x14ac:dyDescent="0.25">
      <c r="A94" s="25">
        <v>13</v>
      </c>
      <c r="B94" s="27" t="s">
        <v>54</v>
      </c>
      <c r="C94" s="25"/>
      <c r="D94" s="25"/>
      <c r="E94" s="25"/>
      <c r="F94" s="25"/>
      <c r="G94" s="34"/>
      <c r="H94" s="34"/>
      <c r="I94" s="34"/>
      <c r="J94" s="34"/>
      <c r="K94" s="34"/>
      <c r="L94" s="34"/>
      <c r="M94" s="34"/>
      <c r="N94" s="2"/>
    </row>
    <row r="95" spans="1:14" s="4" customFormat="1" ht="210.75" customHeight="1" x14ac:dyDescent="0.25">
      <c r="A95" s="25"/>
      <c r="B95" s="27" t="s">
        <v>71</v>
      </c>
      <c r="C95" s="25" t="s">
        <v>56</v>
      </c>
      <c r="D95" s="25" t="s">
        <v>72</v>
      </c>
      <c r="E95" s="28">
        <f>14+13-1</f>
        <v>26</v>
      </c>
      <c r="F95" s="25">
        <v>1</v>
      </c>
      <c r="G95" s="21">
        <f>E95+F95</f>
        <v>27</v>
      </c>
      <c r="H95" s="28">
        <v>26</v>
      </c>
      <c r="I95" s="25">
        <v>1</v>
      </c>
      <c r="J95" s="21">
        <f>H95+I95</f>
        <v>27</v>
      </c>
      <c r="K95" s="19">
        <f>H95-E95</f>
        <v>0</v>
      </c>
      <c r="L95" s="19">
        <f>I95-F95</f>
        <v>0</v>
      </c>
      <c r="M95" s="19">
        <f>K95+L95</f>
        <v>0</v>
      </c>
      <c r="N95" s="2"/>
    </row>
    <row r="96" spans="1:14" ht="59.25" customHeight="1" x14ac:dyDescent="0.25">
      <c r="A96" s="18" t="s">
        <v>73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</row>
    <row r="97" spans="1:14" s="4" customFormat="1" ht="16.5" customHeight="1" x14ac:dyDescent="0.25">
      <c r="A97" s="25">
        <v>14</v>
      </c>
      <c r="B97" s="27" t="s">
        <v>59</v>
      </c>
      <c r="C97" s="25"/>
      <c r="D97" s="25"/>
      <c r="E97" s="25"/>
      <c r="F97" s="25"/>
      <c r="G97" s="34"/>
      <c r="H97" s="34"/>
      <c r="I97" s="34"/>
      <c r="J97" s="34"/>
      <c r="K97" s="34"/>
      <c r="L97" s="34"/>
      <c r="M97" s="34"/>
      <c r="N97" s="2"/>
    </row>
    <row r="98" spans="1:14" s="4" customFormat="1" ht="36" customHeight="1" x14ac:dyDescent="0.25">
      <c r="A98" s="25"/>
      <c r="B98" s="27" t="s">
        <v>60</v>
      </c>
      <c r="C98" s="25" t="s">
        <v>51</v>
      </c>
      <c r="D98" s="25" t="s">
        <v>61</v>
      </c>
      <c r="E98" s="36">
        <f>E92/E95</f>
        <v>12079.307692307691</v>
      </c>
      <c r="F98" s="36">
        <f>F92/F95</f>
        <v>615</v>
      </c>
      <c r="G98" s="21">
        <f>E98+F98</f>
        <v>12694.307692307691</v>
      </c>
      <c r="H98" s="36">
        <f>H92/H95</f>
        <v>12078.128461538463</v>
      </c>
      <c r="I98" s="36">
        <f>I92/I95</f>
        <v>614.63</v>
      </c>
      <c r="J98" s="39">
        <f>H98+I98</f>
        <v>12692.758461538462</v>
      </c>
      <c r="K98" s="39">
        <f>H98-E98</f>
        <v>-1.1792307692285249</v>
      </c>
      <c r="L98" s="39">
        <f>I98-F98</f>
        <v>-0.37000000000000455</v>
      </c>
      <c r="M98" s="39">
        <f>K98+L98</f>
        <v>-1.5492307692285294</v>
      </c>
      <c r="N98" s="2"/>
    </row>
    <row r="99" spans="1:14" ht="59.25" customHeight="1" x14ac:dyDescent="0.25">
      <c r="A99" s="18" t="s">
        <v>70</v>
      </c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</row>
    <row r="100" spans="1:14" s="4" customFormat="1" ht="28.5" customHeight="1" x14ac:dyDescent="0.25">
      <c r="A100" s="25"/>
      <c r="B100" s="21" t="s">
        <v>62</v>
      </c>
      <c r="C100" s="25"/>
      <c r="D100" s="25"/>
      <c r="E100" s="36"/>
      <c r="F100" s="36"/>
      <c r="G100" s="34"/>
      <c r="H100" s="34"/>
      <c r="I100" s="34"/>
      <c r="J100" s="34"/>
      <c r="K100" s="34"/>
      <c r="L100" s="34"/>
      <c r="M100" s="34"/>
      <c r="N100" s="2"/>
    </row>
    <row r="101" spans="1:14" ht="94.5" x14ac:dyDescent="0.25">
      <c r="A101" s="19"/>
      <c r="B101" s="27" t="s">
        <v>63</v>
      </c>
      <c r="C101" s="24" t="s">
        <v>64</v>
      </c>
      <c r="D101" s="25" t="s">
        <v>65</v>
      </c>
      <c r="E101" s="21">
        <v>100</v>
      </c>
      <c r="F101" s="21">
        <v>100</v>
      </c>
      <c r="G101" s="21">
        <v>100</v>
      </c>
      <c r="H101" s="21">
        <v>100</v>
      </c>
      <c r="I101" s="21">
        <v>100</v>
      </c>
      <c r="J101" s="21">
        <v>100</v>
      </c>
      <c r="K101" s="21">
        <v>100</v>
      </c>
      <c r="L101" s="21">
        <v>100</v>
      </c>
      <c r="M101" s="21">
        <v>100</v>
      </c>
    </row>
    <row r="102" spans="1:14" ht="15.75" x14ac:dyDescent="0.25">
      <c r="A102" s="18" t="s">
        <v>66</v>
      </c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</row>
    <row r="103" spans="1:14" s="4" customFormat="1" ht="36" customHeight="1" x14ac:dyDescent="0.25">
      <c r="A103" s="25">
        <v>16</v>
      </c>
      <c r="B103" s="33" t="s">
        <v>76</v>
      </c>
      <c r="C103" s="25"/>
      <c r="D103" s="25"/>
      <c r="E103" s="25"/>
      <c r="F103" s="25"/>
      <c r="G103" s="34"/>
      <c r="H103" s="34"/>
      <c r="I103" s="34"/>
      <c r="J103" s="34"/>
      <c r="K103" s="34"/>
      <c r="L103" s="34"/>
      <c r="M103" s="34"/>
      <c r="N103" s="2"/>
    </row>
    <row r="104" spans="1:14" s="4" customFormat="1" ht="71.25" customHeight="1" x14ac:dyDescent="0.25">
      <c r="A104" s="25"/>
      <c r="B104" s="37" t="s">
        <v>77</v>
      </c>
      <c r="C104" s="25"/>
      <c r="D104" s="25"/>
      <c r="E104" s="25"/>
      <c r="F104" s="25"/>
      <c r="G104" s="34"/>
      <c r="H104" s="34"/>
      <c r="I104" s="34"/>
      <c r="J104" s="34"/>
      <c r="K104" s="34"/>
      <c r="L104" s="34"/>
      <c r="M104" s="34"/>
      <c r="N104" s="2"/>
    </row>
    <row r="105" spans="1:14" s="4" customFormat="1" ht="39.75" customHeight="1" x14ac:dyDescent="0.25">
      <c r="A105" s="25">
        <v>17</v>
      </c>
      <c r="B105" s="27" t="s">
        <v>49</v>
      </c>
      <c r="C105" s="25"/>
      <c r="D105" s="25"/>
      <c r="E105" s="25"/>
      <c r="F105" s="25"/>
      <c r="G105" s="34"/>
      <c r="H105" s="34"/>
      <c r="I105" s="34"/>
      <c r="J105" s="34"/>
      <c r="K105" s="34"/>
      <c r="L105" s="34"/>
      <c r="M105" s="34"/>
      <c r="N105" s="2"/>
    </row>
    <row r="106" spans="1:14" s="4" customFormat="1" ht="291" customHeight="1" x14ac:dyDescent="0.25">
      <c r="A106" s="25"/>
      <c r="B106" s="27" t="s">
        <v>50</v>
      </c>
      <c r="C106" s="25" t="s">
        <v>51</v>
      </c>
      <c r="D106" s="25" t="s">
        <v>52</v>
      </c>
      <c r="E106" s="36">
        <v>180811</v>
      </c>
      <c r="F106" s="21">
        <v>0</v>
      </c>
      <c r="G106" s="21">
        <f>E106+F106</f>
        <v>180811</v>
      </c>
      <c r="H106" s="21">
        <f>180811-0.09</f>
        <v>180810.91</v>
      </c>
      <c r="I106" s="21">
        <v>0</v>
      </c>
      <c r="J106" s="39">
        <f>H106+I106</f>
        <v>180810.91</v>
      </c>
      <c r="K106" s="39">
        <f>H106-E106</f>
        <v>-8.999999999650754E-2</v>
      </c>
      <c r="L106" s="39">
        <f>I106-F106</f>
        <v>0</v>
      </c>
      <c r="M106" s="39">
        <f>K106+L106</f>
        <v>-8.999999999650754E-2</v>
      </c>
      <c r="N106" s="2"/>
    </row>
    <row r="107" spans="1:14" ht="33" customHeight="1" x14ac:dyDescent="0.25">
      <c r="A107" s="18" t="s">
        <v>70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</row>
    <row r="108" spans="1:14" s="4" customFormat="1" ht="22.5" customHeight="1" x14ac:dyDescent="0.25">
      <c r="A108" s="25">
        <v>18</v>
      </c>
      <c r="B108" s="27" t="s">
        <v>54</v>
      </c>
      <c r="C108" s="25"/>
      <c r="D108" s="25"/>
      <c r="E108" s="25"/>
      <c r="F108" s="25"/>
      <c r="G108" s="34"/>
      <c r="H108" s="34"/>
      <c r="I108" s="34"/>
      <c r="J108" s="34"/>
      <c r="K108" s="34"/>
      <c r="L108" s="34"/>
      <c r="M108" s="34"/>
      <c r="N108" s="2"/>
    </row>
    <row r="109" spans="1:14" s="4" customFormat="1" ht="238.5" customHeight="1" x14ac:dyDescent="0.25">
      <c r="A109" s="25"/>
      <c r="B109" s="27" t="s">
        <v>71</v>
      </c>
      <c r="C109" s="25" t="s">
        <v>56</v>
      </c>
      <c r="D109" s="25" t="s">
        <v>72</v>
      </c>
      <c r="E109" s="25">
        <f>7+1+1+1-1+1</f>
        <v>10</v>
      </c>
      <c r="F109" s="25"/>
      <c r="G109" s="21">
        <f>E109+F109</f>
        <v>10</v>
      </c>
      <c r="H109" s="21">
        <v>10</v>
      </c>
      <c r="I109" s="21">
        <v>0</v>
      </c>
      <c r="J109" s="21">
        <f>H109+I109</f>
        <v>10</v>
      </c>
      <c r="K109" s="19">
        <f>H109-E109</f>
        <v>0</v>
      </c>
      <c r="L109" s="19">
        <f>I109-F109</f>
        <v>0</v>
      </c>
      <c r="M109" s="19">
        <f>K109+L109</f>
        <v>0</v>
      </c>
      <c r="N109" s="2"/>
    </row>
    <row r="110" spans="1:14" ht="15.75" x14ac:dyDescent="0.25">
      <c r="A110" s="18" t="s">
        <v>66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1:14" s="4" customFormat="1" ht="33.75" customHeight="1" x14ac:dyDescent="0.25">
      <c r="A111" s="25">
        <v>19</v>
      </c>
      <c r="B111" s="27" t="s">
        <v>59</v>
      </c>
      <c r="C111" s="25"/>
      <c r="D111" s="25"/>
      <c r="E111" s="25"/>
      <c r="F111" s="25"/>
      <c r="G111" s="34"/>
      <c r="H111" s="34"/>
      <c r="I111" s="34"/>
      <c r="J111" s="34"/>
      <c r="K111" s="34"/>
      <c r="L111" s="34"/>
      <c r="M111" s="34"/>
      <c r="N111" s="2"/>
    </row>
    <row r="112" spans="1:14" s="4" customFormat="1" ht="33.75" customHeight="1" x14ac:dyDescent="0.25">
      <c r="A112" s="25"/>
      <c r="B112" s="27" t="s">
        <v>60</v>
      </c>
      <c r="C112" s="25" t="s">
        <v>51</v>
      </c>
      <c r="D112" s="25" t="s">
        <v>61</v>
      </c>
      <c r="E112" s="36">
        <f>E106/E109</f>
        <v>18081.099999999999</v>
      </c>
      <c r="F112" s="36"/>
      <c r="G112" s="21">
        <f>E112+F112</f>
        <v>18081.099999999999</v>
      </c>
      <c r="H112" s="36">
        <f>H106/H109</f>
        <v>18081.091</v>
      </c>
      <c r="I112" s="21">
        <v>0</v>
      </c>
      <c r="J112" s="39">
        <f>H112+I112</f>
        <v>18081.091</v>
      </c>
      <c r="K112" s="39">
        <f>H112-E112</f>
        <v>-8.9999999981955625E-3</v>
      </c>
      <c r="L112" s="39">
        <f>I112-F112</f>
        <v>0</v>
      </c>
      <c r="M112" s="39">
        <f>K112+L112</f>
        <v>-8.9999999981955625E-3</v>
      </c>
      <c r="N112" s="2"/>
    </row>
    <row r="113" spans="1:14" ht="59.25" customHeight="1" x14ac:dyDescent="0.25">
      <c r="A113" s="18" t="s">
        <v>70</v>
      </c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1:14" s="4" customFormat="1" ht="28.5" customHeight="1" x14ac:dyDescent="0.25">
      <c r="A114" s="25"/>
      <c r="B114" s="21" t="s">
        <v>62</v>
      </c>
      <c r="C114" s="25"/>
      <c r="D114" s="25"/>
      <c r="E114" s="36"/>
      <c r="F114" s="36"/>
      <c r="G114" s="34"/>
      <c r="H114" s="34"/>
      <c r="I114" s="34"/>
      <c r="J114" s="34"/>
      <c r="K114" s="34"/>
      <c r="L114" s="34"/>
      <c r="M114" s="34"/>
      <c r="N114" s="2"/>
    </row>
    <row r="115" spans="1:14" ht="147" customHeight="1" x14ac:dyDescent="0.25">
      <c r="A115" s="19"/>
      <c r="B115" s="27" t="s">
        <v>63</v>
      </c>
      <c r="C115" s="24" t="s">
        <v>64</v>
      </c>
      <c r="D115" s="25" t="s">
        <v>65</v>
      </c>
      <c r="E115" s="21">
        <v>100</v>
      </c>
      <c r="F115" s="21">
        <v>100</v>
      </c>
      <c r="G115" s="21">
        <v>100</v>
      </c>
      <c r="H115" s="21">
        <v>100</v>
      </c>
      <c r="I115" s="21">
        <v>100</v>
      </c>
      <c r="J115" s="21">
        <v>100</v>
      </c>
      <c r="K115" s="21">
        <v>100</v>
      </c>
      <c r="L115" s="21">
        <v>100</v>
      </c>
      <c r="M115" s="21">
        <v>100</v>
      </c>
    </row>
    <row r="116" spans="1:14" ht="15.75" x14ac:dyDescent="0.25">
      <c r="A116" s="18" t="s">
        <v>66</v>
      </c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</row>
    <row r="117" spans="1:14" s="4" customFormat="1" ht="23.25" customHeight="1" x14ac:dyDescent="0.25">
      <c r="A117" s="25">
        <v>21</v>
      </c>
      <c r="B117" s="33" t="s">
        <v>78</v>
      </c>
      <c r="C117" s="25"/>
      <c r="D117" s="25"/>
      <c r="E117" s="25"/>
      <c r="F117" s="25"/>
      <c r="G117" s="34"/>
      <c r="H117" s="34"/>
      <c r="I117" s="34"/>
      <c r="J117" s="34"/>
      <c r="K117" s="34"/>
      <c r="L117" s="34"/>
      <c r="M117" s="34"/>
      <c r="N117" s="2"/>
    </row>
    <row r="118" spans="1:14" s="4" customFormat="1" ht="129" customHeight="1" x14ac:dyDescent="0.25">
      <c r="A118" s="25"/>
      <c r="B118" s="40" t="s">
        <v>79</v>
      </c>
      <c r="C118" s="25"/>
      <c r="D118" s="25"/>
      <c r="E118" s="25"/>
      <c r="F118" s="25"/>
      <c r="G118" s="34"/>
      <c r="H118" s="34"/>
      <c r="I118" s="34"/>
      <c r="J118" s="34"/>
      <c r="K118" s="34"/>
      <c r="L118" s="34"/>
      <c r="M118" s="34"/>
      <c r="N118" s="2"/>
    </row>
    <row r="119" spans="1:14" s="4" customFormat="1" ht="21.75" customHeight="1" x14ac:dyDescent="0.25">
      <c r="A119" s="25">
        <v>22</v>
      </c>
      <c r="B119" s="27" t="s">
        <v>49</v>
      </c>
      <c r="C119" s="25"/>
      <c r="D119" s="25"/>
      <c r="E119" s="25"/>
      <c r="F119" s="25"/>
      <c r="G119" s="34"/>
      <c r="H119" s="34"/>
      <c r="I119" s="34"/>
      <c r="J119" s="34"/>
      <c r="K119" s="34"/>
      <c r="L119" s="34"/>
      <c r="M119" s="34"/>
      <c r="N119" s="2"/>
    </row>
    <row r="120" spans="1:14" s="4" customFormat="1" ht="300.75" customHeight="1" x14ac:dyDescent="0.25">
      <c r="A120" s="25"/>
      <c r="B120" s="27" t="s">
        <v>50</v>
      </c>
      <c r="C120" s="25" t="s">
        <v>51</v>
      </c>
      <c r="D120" s="25" t="s">
        <v>52</v>
      </c>
      <c r="E120" s="36">
        <v>38861</v>
      </c>
      <c r="F120" s="21">
        <v>0</v>
      </c>
      <c r="G120" s="21">
        <f>E120+F120</f>
        <v>38861</v>
      </c>
      <c r="H120" s="21">
        <f>38861-0.08</f>
        <v>38860.92</v>
      </c>
      <c r="I120" s="21">
        <v>0</v>
      </c>
      <c r="J120" s="39">
        <f>H120+I120</f>
        <v>38860.92</v>
      </c>
      <c r="K120" s="39">
        <f>H120-E120</f>
        <v>-8.000000000174623E-2</v>
      </c>
      <c r="L120" s="39">
        <f>I120-F120</f>
        <v>0</v>
      </c>
      <c r="M120" s="39">
        <f>K120+L120</f>
        <v>-8.000000000174623E-2</v>
      </c>
      <c r="N120" s="2"/>
    </row>
    <row r="121" spans="1:14" ht="59.25" customHeight="1" x14ac:dyDescent="0.25">
      <c r="A121" s="18" t="s">
        <v>70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</row>
    <row r="122" spans="1:14" s="4" customFormat="1" ht="36.75" customHeight="1" x14ac:dyDescent="0.25">
      <c r="A122" s="25">
        <v>23</v>
      </c>
      <c r="B122" s="27" t="s">
        <v>54</v>
      </c>
      <c r="C122" s="25"/>
      <c r="D122" s="25"/>
      <c r="E122" s="25"/>
      <c r="F122" s="25"/>
      <c r="G122" s="34"/>
      <c r="H122" s="34"/>
      <c r="I122" s="34"/>
      <c r="J122" s="34"/>
      <c r="K122" s="34"/>
      <c r="L122" s="34"/>
      <c r="M122" s="34"/>
      <c r="N122" s="2"/>
    </row>
    <row r="123" spans="1:14" s="4" customFormat="1" ht="103.5" customHeight="1" x14ac:dyDescent="0.25">
      <c r="A123" s="25"/>
      <c r="B123" s="27" t="s">
        <v>71</v>
      </c>
      <c r="C123" s="25" t="s">
        <v>56</v>
      </c>
      <c r="D123" s="25" t="s">
        <v>80</v>
      </c>
      <c r="E123" s="25">
        <v>44</v>
      </c>
      <c r="F123" s="21">
        <v>0</v>
      </c>
      <c r="G123" s="21">
        <f>E123+F123</f>
        <v>44</v>
      </c>
      <c r="H123" s="21">
        <v>44</v>
      </c>
      <c r="I123" s="21">
        <v>0</v>
      </c>
      <c r="J123" s="21">
        <f>H123+I123</f>
        <v>44</v>
      </c>
      <c r="K123" s="19">
        <f>H123-E123</f>
        <v>0</v>
      </c>
      <c r="L123" s="19">
        <f>I123-F123</f>
        <v>0</v>
      </c>
      <c r="M123" s="19">
        <f>K123+L123</f>
        <v>0</v>
      </c>
      <c r="N123" s="2"/>
    </row>
    <row r="124" spans="1:14" ht="62.25" customHeight="1" x14ac:dyDescent="0.25">
      <c r="A124" s="18" t="s">
        <v>66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</row>
    <row r="125" spans="1:14" s="4" customFormat="1" ht="39" customHeight="1" x14ac:dyDescent="0.25">
      <c r="A125" s="25">
        <v>24</v>
      </c>
      <c r="B125" s="27" t="s">
        <v>59</v>
      </c>
      <c r="C125" s="25"/>
      <c r="D125" s="25"/>
      <c r="E125" s="25"/>
      <c r="F125" s="25"/>
      <c r="G125" s="34"/>
      <c r="H125" s="34"/>
      <c r="I125" s="34"/>
      <c r="J125" s="34"/>
      <c r="K125" s="34"/>
      <c r="L125" s="34"/>
      <c r="M125" s="34"/>
      <c r="N125" s="2"/>
    </row>
    <row r="126" spans="1:14" s="4" customFormat="1" ht="81" customHeight="1" x14ac:dyDescent="0.25">
      <c r="A126" s="25"/>
      <c r="B126" s="27" t="s">
        <v>60</v>
      </c>
      <c r="C126" s="25" t="s">
        <v>51</v>
      </c>
      <c r="D126" s="25" t="s">
        <v>61</v>
      </c>
      <c r="E126" s="38">
        <f>E120/E123</f>
        <v>883.2045454545455</v>
      </c>
      <c r="F126" s="21">
        <v>0</v>
      </c>
      <c r="G126" s="41">
        <f>E126+F126</f>
        <v>883.2045454545455</v>
      </c>
      <c r="H126" s="36">
        <f>H120/H123</f>
        <v>883.2027272727272</v>
      </c>
      <c r="I126" s="21">
        <v>0</v>
      </c>
      <c r="J126" s="39">
        <f>H126+I126</f>
        <v>883.2027272727272</v>
      </c>
      <c r="K126" s="39">
        <f>H126-E126</f>
        <v>-1.8181818182938514E-3</v>
      </c>
      <c r="L126" s="39">
        <f>I126-F126</f>
        <v>0</v>
      </c>
      <c r="M126" s="39">
        <f>K126+L126</f>
        <v>-1.8181818182938514E-3</v>
      </c>
      <c r="N126" s="2"/>
    </row>
    <row r="127" spans="1:14" ht="81.75" customHeight="1" x14ac:dyDescent="0.25">
      <c r="A127" s="18" t="s">
        <v>70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</row>
    <row r="128" spans="1:14" s="4" customFormat="1" ht="38.25" customHeight="1" x14ac:dyDescent="0.25">
      <c r="A128" s="25">
        <v>25</v>
      </c>
      <c r="B128" s="27" t="s">
        <v>62</v>
      </c>
      <c r="C128" s="25"/>
      <c r="D128" s="25" t="s">
        <v>65</v>
      </c>
      <c r="E128" s="25"/>
      <c r="F128" s="25"/>
      <c r="G128" s="34"/>
      <c r="H128" s="34"/>
      <c r="I128" s="34"/>
      <c r="J128" s="34"/>
      <c r="K128" s="34"/>
      <c r="L128" s="34"/>
      <c r="M128" s="34"/>
      <c r="N128" s="2"/>
    </row>
    <row r="129" spans="1:14" s="4" customFormat="1" ht="204.75" customHeight="1" x14ac:dyDescent="0.25">
      <c r="A129" s="25"/>
      <c r="B129" s="27" t="s">
        <v>63</v>
      </c>
      <c r="C129" s="25" t="s">
        <v>64</v>
      </c>
      <c r="D129" s="25" t="s">
        <v>65</v>
      </c>
      <c r="E129" s="25">
        <v>100</v>
      </c>
      <c r="F129" s="25">
        <v>100</v>
      </c>
      <c r="G129" s="25">
        <v>100</v>
      </c>
      <c r="H129" s="25">
        <v>100</v>
      </c>
      <c r="I129" s="25">
        <v>100</v>
      </c>
      <c r="J129" s="25">
        <v>100</v>
      </c>
      <c r="K129" s="25">
        <v>100</v>
      </c>
      <c r="L129" s="25">
        <v>100</v>
      </c>
      <c r="M129" s="25">
        <v>100</v>
      </c>
      <c r="N129" s="2"/>
    </row>
    <row r="130" spans="1:14" ht="63" customHeight="1" x14ac:dyDescent="0.25">
      <c r="A130" s="18" t="s">
        <v>66</v>
      </c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</row>
    <row r="131" spans="1:14" s="4" customFormat="1" ht="28.5" customHeight="1" x14ac:dyDescent="0.25">
      <c r="A131" s="25">
        <v>26</v>
      </c>
      <c r="B131" s="33" t="s">
        <v>81</v>
      </c>
      <c r="C131" s="25"/>
      <c r="D131" s="25"/>
      <c r="E131" s="25"/>
      <c r="F131" s="25"/>
      <c r="G131" s="34"/>
      <c r="H131" s="34"/>
      <c r="I131" s="34"/>
      <c r="J131" s="34"/>
      <c r="K131" s="34"/>
      <c r="L131" s="34"/>
      <c r="M131" s="34"/>
      <c r="N131" s="2"/>
    </row>
    <row r="132" spans="1:14" s="4" customFormat="1" ht="108" customHeight="1" x14ac:dyDescent="0.25">
      <c r="A132" s="25"/>
      <c r="B132" s="40" t="s">
        <v>82</v>
      </c>
      <c r="C132" s="25"/>
      <c r="D132" s="25"/>
      <c r="E132" s="38">
        <f>'[2]п1-9 '!D125</f>
        <v>0</v>
      </c>
      <c r="F132" s="38"/>
      <c r="G132" s="34"/>
      <c r="H132" s="34"/>
      <c r="I132" s="34"/>
      <c r="J132" s="34"/>
      <c r="K132" s="34"/>
      <c r="L132" s="34"/>
      <c r="M132" s="34"/>
      <c r="N132" s="2"/>
    </row>
    <row r="133" spans="1:14" s="4" customFormat="1" ht="34.5" customHeight="1" x14ac:dyDescent="0.25">
      <c r="A133" s="25">
        <v>27</v>
      </c>
      <c r="B133" s="27" t="s">
        <v>49</v>
      </c>
      <c r="C133" s="25"/>
      <c r="D133" s="25"/>
      <c r="E133" s="25"/>
      <c r="F133" s="25"/>
      <c r="G133" s="34"/>
      <c r="H133" s="34"/>
      <c r="I133" s="34"/>
      <c r="J133" s="34"/>
      <c r="K133" s="34"/>
      <c r="L133" s="34"/>
      <c r="M133" s="34"/>
      <c r="N133" s="2"/>
    </row>
    <row r="134" spans="1:14" s="4" customFormat="1" ht="283.5" customHeight="1" x14ac:dyDescent="0.25">
      <c r="A134" s="25"/>
      <c r="B134" s="27" t="s">
        <v>50</v>
      </c>
      <c r="C134" s="25" t="s">
        <v>51</v>
      </c>
      <c r="D134" s="25" t="s">
        <v>52</v>
      </c>
      <c r="E134" s="36">
        <v>162758</v>
      </c>
      <c r="F134" s="21">
        <v>0</v>
      </c>
      <c r="G134" s="21">
        <f>E134+F134</f>
        <v>162758</v>
      </c>
      <c r="H134" s="36">
        <f>162758-0.32</f>
        <v>162757.68</v>
      </c>
      <c r="I134" s="21">
        <v>0</v>
      </c>
      <c r="J134" s="39">
        <f>H134+I134</f>
        <v>162757.68</v>
      </c>
      <c r="K134" s="39">
        <f>H134-E134</f>
        <v>-0.32000000000698492</v>
      </c>
      <c r="L134" s="39">
        <f>I134-F134</f>
        <v>0</v>
      </c>
      <c r="M134" s="39">
        <f>K134+L134</f>
        <v>-0.32000000000698492</v>
      </c>
      <c r="N134" s="2"/>
    </row>
    <row r="135" spans="1:14" ht="59.25" customHeight="1" x14ac:dyDescent="0.25">
      <c r="A135" s="18" t="s">
        <v>70</v>
      </c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1:14" s="4" customFormat="1" ht="35.25" customHeight="1" x14ac:dyDescent="0.25">
      <c r="A136" s="25">
        <v>28</v>
      </c>
      <c r="B136" s="27" t="s">
        <v>54</v>
      </c>
      <c r="C136" s="25"/>
      <c r="D136" s="25"/>
      <c r="E136" s="25"/>
      <c r="F136" s="25"/>
      <c r="G136" s="34"/>
      <c r="H136" s="34"/>
      <c r="I136" s="34"/>
      <c r="J136" s="34"/>
      <c r="K136" s="34"/>
      <c r="L136" s="34"/>
      <c r="M136" s="34"/>
      <c r="N136" s="2"/>
    </row>
    <row r="137" spans="1:14" s="4" customFormat="1" ht="38.25" customHeight="1" x14ac:dyDescent="0.25">
      <c r="A137" s="25"/>
      <c r="B137" s="27" t="s">
        <v>71</v>
      </c>
      <c r="C137" s="25" t="s">
        <v>56</v>
      </c>
      <c r="D137" s="25" t="s">
        <v>80</v>
      </c>
      <c r="E137" s="25">
        <v>3</v>
      </c>
      <c r="F137" s="21">
        <v>0</v>
      </c>
      <c r="G137" s="21">
        <f>E137+F137</f>
        <v>3</v>
      </c>
      <c r="H137" s="42">
        <v>3</v>
      </c>
      <c r="I137" s="21">
        <v>0</v>
      </c>
      <c r="J137" s="21">
        <f>H137+I137</f>
        <v>3</v>
      </c>
      <c r="K137" s="19">
        <f>H137-E137</f>
        <v>0</v>
      </c>
      <c r="L137" s="19">
        <f>I137-F137</f>
        <v>0</v>
      </c>
      <c r="M137" s="19">
        <f>K137+L137</f>
        <v>0</v>
      </c>
      <c r="N137" s="2"/>
    </row>
    <row r="138" spans="1:14" ht="15.75" x14ac:dyDescent="0.25">
      <c r="A138" s="18" t="s">
        <v>66</v>
      </c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</row>
    <row r="139" spans="1:14" s="4" customFormat="1" ht="31.5" customHeight="1" x14ac:dyDescent="0.25">
      <c r="A139" s="25">
        <v>29</v>
      </c>
      <c r="B139" s="27" t="s">
        <v>59</v>
      </c>
      <c r="C139" s="25"/>
      <c r="D139" s="25"/>
      <c r="E139" s="25"/>
      <c r="F139" s="25"/>
      <c r="G139" s="34"/>
      <c r="H139" s="34"/>
      <c r="I139" s="34"/>
      <c r="J139" s="34"/>
      <c r="K139" s="34"/>
      <c r="L139" s="34"/>
      <c r="M139" s="34"/>
      <c r="N139" s="2"/>
    </row>
    <row r="140" spans="1:14" s="4" customFormat="1" ht="27" customHeight="1" x14ac:dyDescent="0.25">
      <c r="A140" s="25"/>
      <c r="B140" s="27" t="s">
        <v>60</v>
      </c>
      <c r="C140" s="25" t="s">
        <v>51</v>
      </c>
      <c r="D140" s="25" t="s">
        <v>61</v>
      </c>
      <c r="E140" s="38">
        <f>E134/E137</f>
        <v>54252.666666666664</v>
      </c>
      <c r="F140" s="41">
        <v>0</v>
      </c>
      <c r="G140" s="41">
        <f>E140+F140</f>
        <v>54252.666666666664</v>
      </c>
      <c r="H140" s="38">
        <f>H134/H137</f>
        <v>54252.56</v>
      </c>
      <c r="I140" s="41">
        <v>0</v>
      </c>
      <c r="J140" s="39">
        <f>H140+I140</f>
        <v>54252.56</v>
      </c>
      <c r="K140" s="39">
        <f>H140-E140</f>
        <v>-0.10666666666656965</v>
      </c>
      <c r="L140" s="39">
        <f>I140-F140</f>
        <v>0</v>
      </c>
      <c r="M140" s="39">
        <f>K140+L140</f>
        <v>-0.10666666666656965</v>
      </c>
      <c r="N140" s="2"/>
    </row>
    <row r="141" spans="1:14" ht="59.25" customHeight="1" x14ac:dyDescent="0.25">
      <c r="A141" s="18" t="s">
        <v>70</v>
      </c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1:14" s="4" customFormat="1" ht="31.5" customHeight="1" x14ac:dyDescent="0.25">
      <c r="A142" s="25">
        <v>30</v>
      </c>
      <c r="B142" s="27" t="s">
        <v>62</v>
      </c>
      <c r="C142" s="25"/>
      <c r="D142" s="25" t="s">
        <v>65</v>
      </c>
      <c r="E142" s="25"/>
      <c r="F142" s="25"/>
      <c r="G142" s="34"/>
      <c r="H142" s="34"/>
      <c r="I142" s="34"/>
      <c r="J142" s="34"/>
      <c r="K142" s="34"/>
      <c r="L142" s="34"/>
      <c r="M142" s="34"/>
      <c r="N142" s="2"/>
    </row>
    <row r="143" spans="1:14" s="4" customFormat="1" ht="147" customHeight="1" x14ac:dyDescent="0.25">
      <c r="A143" s="25"/>
      <c r="B143" s="27" t="s">
        <v>63</v>
      </c>
      <c r="C143" s="25" t="s">
        <v>64</v>
      </c>
      <c r="D143" s="25" t="s">
        <v>65</v>
      </c>
      <c r="E143" s="25">
        <v>100</v>
      </c>
      <c r="F143" s="25">
        <v>100</v>
      </c>
      <c r="G143" s="25">
        <v>100</v>
      </c>
      <c r="H143" s="25">
        <v>100</v>
      </c>
      <c r="I143" s="25">
        <v>100</v>
      </c>
      <c r="J143" s="25">
        <v>100</v>
      </c>
      <c r="K143" s="25">
        <v>100</v>
      </c>
      <c r="L143" s="25">
        <v>100</v>
      </c>
      <c r="M143" s="25">
        <v>100</v>
      </c>
      <c r="N143" s="2"/>
    </row>
    <row r="144" spans="1:14" ht="15.75" x14ac:dyDescent="0.25">
      <c r="A144" s="18" t="s">
        <v>66</v>
      </c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1:14" s="4" customFormat="1" ht="20.25" customHeight="1" x14ac:dyDescent="0.25">
      <c r="A145" s="25">
        <v>31</v>
      </c>
      <c r="B145" s="33" t="s">
        <v>83</v>
      </c>
      <c r="C145" s="25"/>
      <c r="D145" s="25"/>
      <c r="E145" s="25"/>
      <c r="F145" s="25"/>
      <c r="G145" s="34"/>
      <c r="H145" s="34"/>
      <c r="I145" s="34"/>
      <c r="J145" s="34"/>
      <c r="K145" s="34"/>
      <c r="L145" s="34"/>
      <c r="M145" s="34"/>
      <c r="N145" s="2"/>
    </row>
    <row r="146" spans="1:14" s="4" customFormat="1" ht="54" customHeight="1" x14ac:dyDescent="0.25">
      <c r="A146" s="25"/>
      <c r="B146" s="40" t="s">
        <v>84</v>
      </c>
      <c r="C146" s="25"/>
      <c r="D146" s="25"/>
      <c r="E146" s="36"/>
      <c r="F146" s="36"/>
      <c r="G146" s="34"/>
      <c r="H146" s="34"/>
      <c r="I146" s="34"/>
      <c r="J146" s="34"/>
      <c r="K146" s="34"/>
      <c r="L146" s="34"/>
      <c r="M146" s="34"/>
      <c r="N146" s="2"/>
    </row>
    <row r="147" spans="1:14" s="4" customFormat="1" ht="38.25" customHeight="1" x14ac:dyDescent="0.25">
      <c r="A147" s="25">
        <v>32</v>
      </c>
      <c r="B147" s="27" t="s">
        <v>49</v>
      </c>
      <c r="C147" s="25"/>
      <c r="D147" s="25"/>
      <c r="E147" s="25"/>
      <c r="F147" s="25"/>
      <c r="G147" s="34"/>
      <c r="H147" s="34"/>
      <c r="I147" s="34"/>
      <c r="J147" s="34"/>
      <c r="K147" s="34"/>
      <c r="L147" s="34"/>
      <c r="M147" s="34"/>
      <c r="N147" s="2"/>
    </row>
    <row r="148" spans="1:14" s="4" customFormat="1" ht="318" customHeight="1" x14ac:dyDescent="0.25">
      <c r="A148" s="25"/>
      <c r="B148" s="27" t="s">
        <v>50</v>
      </c>
      <c r="C148" s="25" t="s">
        <v>51</v>
      </c>
      <c r="D148" s="25" t="s">
        <v>52</v>
      </c>
      <c r="E148" s="36">
        <f>[1]Ф.2.11!$D$39</f>
        <v>2771</v>
      </c>
      <c r="F148" s="21">
        <v>0</v>
      </c>
      <c r="G148" s="21">
        <f>E148+F148</f>
        <v>2771</v>
      </c>
      <c r="H148" s="36">
        <f>[1]Ф.2.11!$H$39</f>
        <v>2770.94</v>
      </c>
      <c r="I148" s="21">
        <v>0</v>
      </c>
      <c r="J148" s="39">
        <f>H148+I148</f>
        <v>2770.94</v>
      </c>
      <c r="K148" s="39">
        <f>H148-E148</f>
        <v>-5.999999999994543E-2</v>
      </c>
      <c r="L148" s="39">
        <f>I148-F148</f>
        <v>0</v>
      </c>
      <c r="M148" s="39">
        <f>K148+L148</f>
        <v>-5.999999999994543E-2</v>
      </c>
      <c r="N148" s="2"/>
    </row>
    <row r="149" spans="1:14" ht="90.75" customHeight="1" x14ac:dyDescent="0.25">
      <c r="A149" s="18" t="s">
        <v>70</v>
      </c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</row>
    <row r="150" spans="1:14" s="4" customFormat="1" ht="19.5" customHeight="1" x14ac:dyDescent="0.25">
      <c r="A150" s="25">
        <v>33</v>
      </c>
      <c r="B150" s="27" t="s">
        <v>54</v>
      </c>
      <c r="C150" s="25"/>
      <c r="D150" s="25"/>
      <c r="E150" s="25"/>
      <c r="F150" s="25"/>
      <c r="G150" s="34"/>
      <c r="H150" s="34"/>
      <c r="I150" s="34"/>
      <c r="J150" s="34"/>
      <c r="K150" s="34"/>
      <c r="L150" s="34"/>
      <c r="M150" s="34"/>
      <c r="N150" s="2"/>
    </row>
    <row r="151" spans="1:14" s="4" customFormat="1" ht="71.25" customHeight="1" x14ac:dyDescent="0.25">
      <c r="A151" s="25"/>
      <c r="B151" s="27" t="s">
        <v>71</v>
      </c>
      <c r="C151" s="25" t="s">
        <v>56</v>
      </c>
      <c r="D151" s="25" t="s">
        <v>80</v>
      </c>
      <c r="E151" s="25">
        <v>1</v>
      </c>
      <c r="F151" s="21">
        <v>0</v>
      </c>
      <c r="G151" s="21">
        <f>E151+F151</f>
        <v>1</v>
      </c>
      <c r="H151" s="36">
        <v>1</v>
      </c>
      <c r="I151" s="21">
        <v>0</v>
      </c>
      <c r="J151" s="21">
        <f>H151+I151</f>
        <v>1</v>
      </c>
      <c r="K151" s="19">
        <f>H151-E151</f>
        <v>0</v>
      </c>
      <c r="L151" s="19">
        <f>I151-F151</f>
        <v>0</v>
      </c>
      <c r="M151" s="19">
        <f>K151+L151</f>
        <v>0</v>
      </c>
      <c r="N151" s="2"/>
    </row>
    <row r="152" spans="1:14" ht="51" customHeight="1" x14ac:dyDescent="0.25">
      <c r="A152" s="18" t="s">
        <v>66</v>
      </c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</row>
    <row r="153" spans="1:14" s="4" customFormat="1" ht="21.75" customHeight="1" x14ac:dyDescent="0.25">
      <c r="A153" s="25">
        <v>34</v>
      </c>
      <c r="B153" s="27" t="s">
        <v>59</v>
      </c>
      <c r="C153" s="25"/>
      <c r="D153" s="25"/>
      <c r="E153" s="25"/>
      <c r="F153" s="25"/>
      <c r="G153" s="34"/>
      <c r="H153" s="34"/>
      <c r="I153" s="34"/>
      <c r="J153" s="34"/>
      <c r="K153" s="34"/>
      <c r="L153" s="34"/>
      <c r="M153" s="34"/>
      <c r="N153" s="2"/>
    </row>
    <row r="154" spans="1:14" s="4" customFormat="1" ht="102" customHeight="1" x14ac:dyDescent="0.25">
      <c r="A154" s="25"/>
      <c r="B154" s="27" t="s">
        <v>60</v>
      </c>
      <c r="C154" s="25" t="s">
        <v>51</v>
      </c>
      <c r="D154" s="25" t="s">
        <v>61</v>
      </c>
      <c r="E154" s="36">
        <f>E148/E151</f>
        <v>2771</v>
      </c>
      <c r="F154" s="21">
        <v>0</v>
      </c>
      <c r="G154" s="21">
        <f>E154+F154</f>
        <v>2771</v>
      </c>
      <c r="H154" s="36">
        <f>H148/H151</f>
        <v>2770.94</v>
      </c>
      <c r="I154" s="21">
        <v>0</v>
      </c>
      <c r="J154" s="39">
        <f>H154+I154</f>
        <v>2770.94</v>
      </c>
      <c r="K154" s="39">
        <f>H154-E154</f>
        <v>-5.999999999994543E-2</v>
      </c>
      <c r="L154" s="39">
        <f>I154-F154</f>
        <v>0</v>
      </c>
      <c r="M154" s="39">
        <f>K154+L154</f>
        <v>-5.999999999994543E-2</v>
      </c>
      <c r="N154" s="2"/>
    </row>
    <row r="155" spans="1:14" ht="84" customHeight="1" x14ac:dyDescent="0.25">
      <c r="A155" s="18" t="s">
        <v>70</v>
      </c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</row>
    <row r="156" spans="1:14" s="4" customFormat="1" ht="19.5" customHeight="1" x14ac:dyDescent="0.25">
      <c r="A156" s="25">
        <v>35</v>
      </c>
      <c r="B156" s="27" t="s">
        <v>62</v>
      </c>
      <c r="C156" s="25"/>
      <c r="D156" s="25" t="s">
        <v>65</v>
      </c>
      <c r="E156" s="25"/>
      <c r="F156" s="25"/>
      <c r="G156" s="34"/>
      <c r="H156" s="34"/>
      <c r="I156" s="34"/>
      <c r="J156" s="34"/>
      <c r="K156" s="34"/>
      <c r="L156" s="34"/>
      <c r="M156" s="34"/>
      <c r="N156" s="2"/>
    </row>
    <row r="157" spans="1:14" s="4" customFormat="1" ht="167.25" customHeight="1" x14ac:dyDescent="0.25">
      <c r="A157" s="25"/>
      <c r="B157" s="27" t="s">
        <v>63</v>
      </c>
      <c r="C157" s="25" t="s">
        <v>64</v>
      </c>
      <c r="D157" s="25" t="s">
        <v>65</v>
      </c>
      <c r="E157" s="25">
        <v>100</v>
      </c>
      <c r="F157" s="25">
        <v>100</v>
      </c>
      <c r="G157" s="25">
        <v>100</v>
      </c>
      <c r="H157" s="25">
        <v>100</v>
      </c>
      <c r="I157" s="25">
        <v>100</v>
      </c>
      <c r="J157" s="25">
        <v>100</v>
      </c>
      <c r="K157" s="25">
        <v>100</v>
      </c>
      <c r="L157" s="25">
        <v>100</v>
      </c>
      <c r="M157" s="25">
        <v>100</v>
      </c>
      <c r="N157" s="2"/>
    </row>
    <row r="158" spans="1:14" ht="98.25" customHeight="1" x14ac:dyDescent="0.25">
      <c r="A158" s="18" t="s">
        <v>66</v>
      </c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</row>
    <row r="159" spans="1:14" s="4" customFormat="1" ht="17.25" customHeight="1" x14ac:dyDescent="0.25">
      <c r="A159" s="25">
        <v>36</v>
      </c>
      <c r="B159" s="33" t="s">
        <v>85</v>
      </c>
      <c r="C159" s="25"/>
      <c r="D159" s="25"/>
      <c r="E159" s="25"/>
      <c r="F159" s="25"/>
      <c r="G159" s="34"/>
      <c r="H159" s="34"/>
      <c r="I159" s="34"/>
      <c r="J159" s="34"/>
      <c r="K159" s="34"/>
      <c r="L159" s="34"/>
      <c r="M159" s="34"/>
      <c r="N159" s="2"/>
    </row>
    <row r="160" spans="1:14" s="4" customFormat="1" ht="80.25" customHeight="1" x14ac:dyDescent="0.25">
      <c r="A160" s="25"/>
      <c r="B160" s="40" t="s">
        <v>86</v>
      </c>
      <c r="C160" s="25"/>
      <c r="D160" s="25"/>
      <c r="E160" s="36"/>
      <c r="F160" s="36"/>
      <c r="G160" s="34"/>
      <c r="H160" s="34"/>
      <c r="I160" s="34"/>
      <c r="J160" s="34"/>
      <c r="K160" s="34"/>
      <c r="L160" s="34"/>
      <c r="M160" s="34"/>
      <c r="N160" s="2"/>
    </row>
    <row r="161" spans="1:14" s="4" customFormat="1" ht="21" customHeight="1" x14ac:dyDescent="0.25">
      <c r="A161" s="25">
        <v>37</v>
      </c>
      <c r="B161" s="27" t="s">
        <v>49</v>
      </c>
      <c r="C161" s="25"/>
      <c r="D161" s="25"/>
      <c r="E161" s="25"/>
      <c r="F161" s="25"/>
      <c r="G161" s="34"/>
      <c r="H161" s="34"/>
      <c r="I161" s="34"/>
      <c r="J161" s="34"/>
      <c r="K161" s="34"/>
      <c r="L161" s="34"/>
      <c r="M161" s="34"/>
      <c r="N161" s="2"/>
    </row>
    <row r="162" spans="1:14" s="4" customFormat="1" ht="281.25" customHeight="1" x14ac:dyDescent="0.25">
      <c r="A162" s="25"/>
      <c r="B162" s="27" t="s">
        <v>50</v>
      </c>
      <c r="C162" s="25" t="s">
        <v>51</v>
      </c>
      <c r="D162" s="25" t="s">
        <v>52</v>
      </c>
      <c r="E162" s="36">
        <f>[1]Ф.2.11!$D$40</f>
        <v>6383</v>
      </c>
      <c r="F162" s="21">
        <v>0</v>
      </c>
      <c r="G162" s="21">
        <f>E162+F162</f>
        <v>6383</v>
      </c>
      <c r="H162" s="36">
        <f>[1]Ф.2.11!$H$40</f>
        <v>6382.76</v>
      </c>
      <c r="I162" s="21">
        <v>0</v>
      </c>
      <c r="J162" s="39">
        <f>H162+I162</f>
        <v>6382.76</v>
      </c>
      <c r="K162" s="39">
        <f>H162-E162</f>
        <v>-0.23999999999978172</v>
      </c>
      <c r="L162" s="39">
        <f>I162-F162</f>
        <v>0</v>
      </c>
      <c r="M162" s="39">
        <f>K162+L162</f>
        <v>-0.23999999999978172</v>
      </c>
      <c r="N162" s="2"/>
    </row>
    <row r="163" spans="1:14" ht="75.75" customHeight="1" x14ac:dyDescent="0.25">
      <c r="A163" s="18" t="s">
        <v>70</v>
      </c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</row>
    <row r="164" spans="1:14" s="4" customFormat="1" ht="19.5" customHeight="1" x14ac:dyDescent="0.25">
      <c r="A164" s="25">
        <v>38</v>
      </c>
      <c r="B164" s="27" t="s">
        <v>54</v>
      </c>
      <c r="C164" s="25"/>
      <c r="D164" s="25"/>
      <c r="E164" s="25"/>
      <c r="F164" s="25"/>
      <c r="G164" s="34"/>
      <c r="H164" s="34"/>
      <c r="I164" s="34"/>
      <c r="J164" s="34"/>
      <c r="K164" s="34"/>
      <c r="L164" s="34"/>
      <c r="M164" s="34"/>
      <c r="N164" s="2"/>
    </row>
    <row r="165" spans="1:14" s="4" customFormat="1" ht="67.5" customHeight="1" x14ac:dyDescent="0.25">
      <c r="A165" s="25"/>
      <c r="B165" s="27" t="s">
        <v>71</v>
      </c>
      <c r="C165" s="25" t="s">
        <v>56</v>
      </c>
      <c r="D165" s="25" t="s">
        <v>80</v>
      </c>
      <c r="E165" s="25">
        <v>1</v>
      </c>
      <c r="F165" s="21">
        <v>0</v>
      </c>
      <c r="G165" s="21">
        <f>E165+F165</f>
        <v>1</v>
      </c>
      <c r="H165" s="36">
        <v>1</v>
      </c>
      <c r="I165" s="21">
        <v>0</v>
      </c>
      <c r="J165" s="21">
        <f>H165+I165</f>
        <v>1</v>
      </c>
      <c r="K165" s="19">
        <f>H165-E165</f>
        <v>0</v>
      </c>
      <c r="L165" s="19">
        <f>I165-F165</f>
        <v>0</v>
      </c>
      <c r="M165" s="19">
        <f>K165+L165</f>
        <v>0</v>
      </c>
      <c r="N165" s="2"/>
    </row>
    <row r="166" spans="1:14" ht="15.75" x14ac:dyDescent="0.25">
      <c r="A166" s="18" t="s">
        <v>66</v>
      </c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</row>
    <row r="167" spans="1:14" s="4" customFormat="1" ht="17.25" customHeight="1" x14ac:dyDescent="0.25">
      <c r="A167" s="25">
        <v>39</v>
      </c>
      <c r="B167" s="27" t="s">
        <v>59</v>
      </c>
      <c r="C167" s="25"/>
      <c r="D167" s="25"/>
      <c r="E167" s="25"/>
      <c r="F167" s="25"/>
      <c r="G167" s="34"/>
      <c r="H167" s="34"/>
      <c r="I167" s="34"/>
      <c r="J167" s="34"/>
      <c r="K167" s="34"/>
      <c r="L167" s="34"/>
      <c r="M167" s="34"/>
      <c r="N167" s="2"/>
    </row>
    <row r="168" spans="1:14" s="4" customFormat="1" ht="61.5" customHeight="1" x14ac:dyDescent="0.25">
      <c r="A168" s="25"/>
      <c r="B168" s="27" t="s">
        <v>60</v>
      </c>
      <c r="C168" s="25" t="s">
        <v>51</v>
      </c>
      <c r="D168" s="25" t="s">
        <v>61</v>
      </c>
      <c r="E168" s="36">
        <f>E162/E165</f>
        <v>6383</v>
      </c>
      <c r="F168" s="21">
        <v>0</v>
      </c>
      <c r="G168" s="21">
        <f>E168+F168</f>
        <v>6383</v>
      </c>
      <c r="H168" s="36">
        <f>H162/H165</f>
        <v>6382.76</v>
      </c>
      <c r="I168" s="21">
        <v>0</v>
      </c>
      <c r="J168" s="39">
        <f>H168+I168</f>
        <v>6382.76</v>
      </c>
      <c r="K168" s="39">
        <f>H168-E168</f>
        <v>-0.23999999999978172</v>
      </c>
      <c r="L168" s="39">
        <f>I168-F168</f>
        <v>0</v>
      </c>
      <c r="M168" s="39">
        <f>K168+L168</f>
        <v>-0.23999999999978172</v>
      </c>
      <c r="N168" s="2"/>
    </row>
    <row r="169" spans="1:14" ht="59.25" customHeight="1" x14ac:dyDescent="0.25">
      <c r="A169" s="18" t="s">
        <v>70</v>
      </c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1:14" s="4" customFormat="1" ht="17.25" customHeight="1" x14ac:dyDescent="0.25">
      <c r="A170" s="25">
        <v>40</v>
      </c>
      <c r="B170" s="27" t="s">
        <v>62</v>
      </c>
      <c r="C170" s="25"/>
      <c r="D170" s="25" t="s">
        <v>65</v>
      </c>
      <c r="E170" s="25"/>
      <c r="F170" s="25"/>
      <c r="G170" s="34"/>
      <c r="H170" s="34"/>
      <c r="I170" s="34"/>
      <c r="J170" s="34"/>
      <c r="K170" s="34"/>
      <c r="L170" s="34"/>
      <c r="M170" s="34"/>
      <c r="N170" s="2"/>
    </row>
    <row r="171" spans="1:14" s="4" customFormat="1" ht="138" customHeight="1" x14ac:dyDescent="0.25">
      <c r="A171" s="25"/>
      <c r="B171" s="27" t="s">
        <v>63</v>
      </c>
      <c r="C171" s="25" t="s">
        <v>64</v>
      </c>
      <c r="D171" s="25" t="s">
        <v>65</v>
      </c>
      <c r="E171" s="25">
        <v>100</v>
      </c>
      <c r="F171" s="25">
        <v>100</v>
      </c>
      <c r="G171" s="25">
        <v>100</v>
      </c>
      <c r="H171" s="25">
        <v>100</v>
      </c>
      <c r="I171" s="25">
        <v>100</v>
      </c>
      <c r="J171" s="25">
        <v>100</v>
      </c>
      <c r="K171" s="25">
        <v>100</v>
      </c>
      <c r="L171" s="25">
        <v>100</v>
      </c>
      <c r="M171" s="25">
        <v>100</v>
      </c>
      <c r="N171" s="2"/>
    </row>
    <row r="172" spans="1:14" ht="15.75" x14ac:dyDescent="0.25">
      <c r="A172" s="18" t="s">
        <v>66</v>
      </c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</row>
    <row r="173" spans="1:14" s="4" customFormat="1" ht="23.25" customHeight="1" x14ac:dyDescent="0.25">
      <c r="A173" s="25">
        <v>41</v>
      </c>
      <c r="B173" s="33" t="s">
        <v>87</v>
      </c>
      <c r="C173" s="25"/>
      <c r="D173" s="25"/>
      <c r="E173" s="25"/>
      <c r="F173" s="25"/>
      <c r="G173" s="34"/>
      <c r="H173" s="34"/>
      <c r="I173" s="34"/>
      <c r="J173" s="34"/>
      <c r="K173" s="34"/>
      <c r="L173" s="34"/>
      <c r="M173" s="34"/>
      <c r="N173" s="2"/>
    </row>
    <row r="174" spans="1:14" s="4" customFormat="1" ht="66" customHeight="1" x14ac:dyDescent="0.25">
      <c r="A174" s="25"/>
      <c r="B174" s="40" t="s">
        <v>88</v>
      </c>
      <c r="C174" s="25"/>
      <c r="D174" s="25"/>
      <c r="E174" s="38"/>
      <c r="F174" s="38"/>
      <c r="G174" s="34"/>
      <c r="H174" s="34"/>
      <c r="I174" s="34"/>
      <c r="J174" s="34"/>
      <c r="K174" s="34"/>
      <c r="L174" s="34"/>
      <c r="M174" s="34"/>
      <c r="N174" s="2"/>
    </row>
    <row r="175" spans="1:14" s="4" customFormat="1" ht="20.25" customHeight="1" x14ac:dyDescent="0.25">
      <c r="A175" s="25">
        <v>42</v>
      </c>
      <c r="B175" s="27" t="s">
        <v>49</v>
      </c>
      <c r="C175" s="25"/>
      <c r="D175" s="25"/>
      <c r="E175" s="25"/>
      <c r="F175" s="25"/>
      <c r="G175" s="34"/>
      <c r="H175" s="34"/>
      <c r="I175" s="34"/>
      <c r="J175" s="34"/>
      <c r="K175" s="34"/>
      <c r="L175" s="34"/>
      <c r="M175" s="34"/>
      <c r="N175" s="2"/>
    </row>
    <row r="176" spans="1:14" s="4" customFormat="1" ht="295.5" customHeight="1" x14ac:dyDescent="0.25">
      <c r="A176" s="25"/>
      <c r="B176" s="27" t="s">
        <v>50</v>
      </c>
      <c r="C176" s="25" t="s">
        <v>51</v>
      </c>
      <c r="D176" s="25" t="s">
        <v>52</v>
      </c>
      <c r="E176" s="36">
        <f>E174</f>
        <v>0</v>
      </c>
      <c r="F176" s="36">
        <f t="shared" ref="F176:M176" si="4">F174</f>
        <v>0</v>
      </c>
      <c r="G176" s="36">
        <f t="shared" si="4"/>
        <v>0</v>
      </c>
      <c r="H176" s="36">
        <f t="shared" si="4"/>
        <v>0</v>
      </c>
      <c r="I176" s="36">
        <f t="shared" si="4"/>
        <v>0</v>
      </c>
      <c r="J176" s="36">
        <f t="shared" si="4"/>
        <v>0</v>
      </c>
      <c r="K176" s="36">
        <f t="shared" si="4"/>
        <v>0</v>
      </c>
      <c r="L176" s="36">
        <f t="shared" si="4"/>
        <v>0</v>
      </c>
      <c r="M176" s="36">
        <f t="shared" si="4"/>
        <v>0</v>
      </c>
      <c r="N176" s="2"/>
    </row>
    <row r="177" spans="1:14" ht="35.25" customHeight="1" x14ac:dyDescent="0.25">
      <c r="A177" s="18" t="s">
        <v>58</v>
      </c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</row>
    <row r="178" spans="1:14" s="4" customFormat="1" ht="35.25" customHeight="1" x14ac:dyDescent="0.25">
      <c r="A178" s="25">
        <v>43</v>
      </c>
      <c r="B178" s="27" t="s">
        <v>54</v>
      </c>
      <c r="C178" s="25"/>
      <c r="D178" s="25"/>
      <c r="E178" s="25"/>
      <c r="F178" s="25"/>
      <c r="G178" s="34"/>
      <c r="H178" s="34"/>
      <c r="I178" s="34"/>
      <c r="J178" s="34"/>
      <c r="K178" s="34"/>
      <c r="L178" s="34"/>
      <c r="M178" s="34"/>
      <c r="N178" s="2"/>
    </row>
    <row r="179" spans="1:14" s="4" customFormat="1" ht="45.75" customHeight="1" x14ac:dyDescent="0.25">
      <c r="A179" s="25"/>
      <c r="B179" s="27" t="s">
        <v>71</v>
      </c>
      <c r="C179" s="25" t="s">
        <v>56</v>
      </c>
      <c r="D179" s="25" t="s">
        <v>80</v>
      </c>
      <c r="E179" s="43">
        <v>1E-4</v>
      </c>
      <c r="F179" s="43">
        <v>1E-4</v>
      </c>
      <c r="G179" s="43">
        <v>1E-4</v>
      </c>
      <c r="H179" s="43">
        <v>1E-4</v>
      </c>
      <c r="I179" s="43">
        <v>1E-4</v>
      </c>
      <c r="J179" s="43">
        <v>1E-4</v>
      </c>
      <c r="K179" s="43">
        <v>1E-4</v>
      </c>
      <c r="L179" s="43">
        <v>1E-4</v>
      </c>
      <c r="M179" s="43">
        <v>1E-4</v>
      </c>
      <c r="N179" s="2"/>
    </row>
    <row r="180" spans="1:14" ht="36.75" customHeight="1" x14ac:dyDescent="0.25">
      <c r="A180" s="18" t="s">
        <v>58</v>
      </c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</row>
    <row r="181" spans="1:14" s="4" customFormat="1" ht="15" customHeight="1" x14ac:dyDescent="0.25">
      <c r="A181" s="25">
        <v>44</v>
      </c>
      <c r="B181" s="27" t="s">
        <v>59</v>
      </c>
      <c r="C181" s="25"/>
      <c r="D181" s="25"/>
      <c r="E181" s="25"/>
      <c r="F181" s="25"/>
      <c r="G181" s="34"/>
      <c r="H181" s="34"/>
      <c r="I181" s="34"/>
      <c r="J181" s="34"/>
      <c r="K181" s="34"/>
      <c r="L181" s="34"/>
      <c r="M181" s="34"/>
      <c r="N181" s="2"/>
    </row>
    <row r="182" spans="1:14" s="4" customFormat="1" ht="15.75" customHeight="1" x14ac:dyDescent="0.25">
      <c r="A182" s="25"/>
      <c r="B182" s="27" t="s">
        <v>60</v>
      </c>
      <c r="C182" s="25" t="s">
        <v>51</v>
      </c>
      <c r="D182" s="25" t="s">
        <v>61</v>
      </c>
      <c r="E182" s="36">
        <f>E174/E179</f>
        <v>0</v>
      </c>
      <c r="F182" s="36">
        <f t="shared" ref="F182:M182" si="5">F174/F179</f>
        <v>0</v>
      </c>
      <c r="G182" s="36">
        <f t="shared" si="5"/>
        <v>0</v>
      </c>
      <c r="H182" s="36">
        <f t="shared" si="5"/>
        <v>0</v>
      </c>
      <c r="I182" s="36">
        <f t="shared" si="5"/>
        <v>0</v>
      </c>
      <c r="J182" s="36">
        <f t="shared" si="5"/>
        <v>0</v>
      </c>
      <c r="K182" s="36">
        <f t="shared" si="5"/>
        <v>0</v>
      </c>
      <c r="L182" s="36">
        <f t="shared" si="5"/>
        <v>0</v>
      </c>
      <c r="M182" s="36">
        <f t="shared" si="5"/>
        <v>0</v>
      </c>
      <c r="N182" s="2"/>
    </row>
    <row r="183" spans="1:14" ht="59.25" customHeight="1" x14ac:dyDescent="0.25">
      <c r="A183" s="18" t="s">
        <v>58</v>
      </c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</row>
    <row r="184" spans="1:14" s="4" customFormat="1" ht="14.25" customHeight="1" x14ac:dyDescent="0.25">
      <c r="A184" s="25">
        <v>45</v>
      </c>
      <c r="B184" s="27" t="s">
        <v>62</v>
      </c>
      <c r="C184" s="25"/>
      <c r="D184" s="25" t="s">
        <v>65</v>
      </c>
      <c r="E184" s="25"/>
      <c r="F184" s="25"/>
      <c r="G184" s="34"/>
      <c r="H184" s="34"/>
      <c r="I184" s="34"/>
      <c r="J184" s="34"/>
      <c r="K184" s="34"/>
      <c r="L184" s="34"/>
      <c r="M184" s="34"/>
      <c r="N184" s="2"/>
    </row>
    <row r="185" spans="1:14" s="4" customFormat="1" ht="141" customHeight="1" x14ac:dyDescent="0.25">
      <c r="A185" s="25"/>
      <c r="B185" s="27" t="s">
        <v>63</v>
      </c>
      <c r="C185" s="25" t="s">
        <v>64</v>
      </c>
      <c r="D185" s="25" t="s">
        <v>65</v>
      </c>
      <c r="E185" s="25">
        <v>100</v>
      </c>
      <c r="F185" s="25">
        <v>100</v>
      </c>
      <c r="G185" s="25">
        <v>100</v>
      </c>
      <c r="H185" s="25">
        <v>100</v>
      </c>
      <c r="I185" s="25">
        <v>100</v>
      </c>
      <c r="J185" s="25">
        <v>100</v>
      </c>
      <c r="K185" s="25">
        <v>100</v>
      </c>
      <c r="L185" s="25">
        <v>100</v>
      </c>
      <c r="M185" s="25">
        <v>100</v>
      </c>
      <c r="N185" s="2"/>
    </row>
    <row r="186" spans="1:14" ht="15.75" x14ac:dyDescent="0.25">
      <c r="A186" s="18" t="s">
        <v>66</v>
      </c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</row>
    <row r="187" spans="1:14" s="4" customFormat="1" ht="23.25" customHeight="1" x14ac:dyDescent="0.25">
      <c r="A187" s="25">
        <v>46</v>
      </c>
      <c r="B187" s="33" t="s">
        <v>89</v>
      </c>
      <c r="C187" s="25"/>
      <c r="D187" s="25"/>
      <c r="E187" s="25"/>
      <c r="F187" s="25"/>
      <c r="G187" s="34"/>
      <c r="H187" s="34"/>
      <c r="I187" s="34"/>
      <c r="J187" s="34"/>
      <c r="K187" s="34"/>
      <c r="L187" s="34"/>
      <c r="M187" s="34"/>
      <c r="N187" s="2"/>
    </row>
    <row r="188" spans="1:14" s="4" customFormat="1" ht="32.25" customHeight="1" x14ac:dyDescent="0.25">
      <c r="A188" s="25"/>
      <c r="B188" s="40" t="s">
        <v>90</v>
      </c>
      <c r="C188" s="25"/>
      <c r="D188" s="25"/>
      <c r="E188" s="36"/>
      <c r="F188" s="36"/>
      <c r="G188" s="34"/>
      <c r="H188" s="34"/>
      <c r="I188" s="34"/>
      <c r="J188" s="34"/>
      <c r="K188" s="34"/>
      <c r="L188" s="34"/>
      <c r="M188" s="34"/>
      <c r="N188" s="2"/>
    </row>
    <row r="189" spans="1:14" s="4" customFormat="1" ht="20.25" customHeight="1" x14ac:dyDescent="0.25">
      <c r="A189" s="25">
        <v>47</v>
      </c>
      <c r="B189" s="27" t="s">
        <v>49</v>
      </c>
      <c r="C189" s="25"/>
      <c r="D189" s="25"/>
      <c r="E189" s="25"/>
      <c r="F189" s="25"/>
      <c r="G189" s="34"/>
      <c r="H189" s="34"/>
      <c r="I189" s="34"/>
      <c r="J189" s="34"/>
      <c r="K189" s="34"/>
      <c r="L189" s="34"/>
      <c r="M189" s="34"/>
      <c r="N189" s="2"/>
    </row>
    <row r="190" spans="1:14" s="4" customFormat="1" ht="297.75" customHeight="1" x14ac:dyDescent="0.25">
      <c r="A190" s="25"/>
      <c r="B190" s="27" t="s">
        <v>50</v>
      </c>
      <c r="C190" s="25" t="s">
        <v>51</v>
      </c>
      <c r="D190" s="25" t="s">
        <v>52</v>
      </c>
      <c r="E190" s="36">
        <f>[1]Ф.2.11!$D$63</f>
        <v>0</v>
      </c>
      <c r="F190" s="36">
        <f>[1]Ф.4.3.КФК2!$D$22</f>
        <v>2564</v>
      </c>
      <c r="G190" s="21">
        <f>E190+F190</f>
        <v>2564</v>
      </c>
      <c r="H190" s="36">
        <v>0</v>
      </c>
      <c r="I190" s="21">
        <f>[1]Ф.4.3.КФК2!$J$22</f>
        <v>2564</v>
      </c>
      <c r="J190" s="39">
        <f>H190+I190</f>
        <v>2564</v>
      </c>
      <c r="K190" s="39">
        <f>H190-E190</f>
        <v>0</v>
      </c>
      <c r="L190" s="39">
        <f>I190-F190</f>
        <v>0</v>
      </c>
      <c r="M190" s="39">
        <f>K190+L190</f>
        <v>0</v>
      </c>
      <c r="N190" s="2"/>
    </row>
    <row r="191" spans="1:14" ht="15.75" x14ac:dyDescent="0.25">
      <c r="A191" s="18" t="s">
        <v>66</v>
      </c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1:14" s="4" customFormat="1" ht="19.5" customHeight="1" x14ac:dyDescent="0.25">
      <c r="A192" s="25">
        <v>48</v>
      </c>
      <c r="B192" s="27" t="s">
        <v>54</v>
      </c>
      <c r="C192" s="25"/>
      <c r="D192" s="25"/>
      <c r="E192" s="25"/>
      <c r="F192" s="25"/>
      <c r="G192" s="34"/>
      <c r="H192" s="34"/>
      <c r="I192" s="34"/>
      <c r="J192" s="34"/>
      <c r="K192" s="34"/>
      <c r="L192" s="34"/>
      <c r="M192" s="34"/>
      <c r="N192" s="2"/>
    </row>
    <row r="193" spans="1:14" s="4" customFormat="1" ht="42" customHeight="1" x14ac:dyDescent="0.25">
      <c r="A193" s="25"/>
      <c r="B193" s="27" t="s">
        <v>71</v>
      </c>
      <c r="C193" s="25" t="s">
        <v>56</v>
      </c>
      <c r="D193" s="25" t="s">
        <v>80</v>
      </c>
      <c r="E193" s="25">
        <v>0</v>
      </c>
      <c r="F193" s="25">
        <v>1</v>
      </c>
      <c r="G193" s="21">
        <f>E193+F193</f>
        <v>1</v>
      </c>
      <c r="H193" s="36">
        <v>0</v>
      </c>
      <c r="I193" s="21">
        <v>1</v>
      </c>
      <c r="J193" s="21">
        <f>H193+I193</f>
        <v>1</v>
      </c>
      <c r="K193" s="19">
        <f>H193-E193</f>
        <v>0</v>
      </c>
      <c r="L193" s="19">
        <f>I193-F193</f>
        <v>0</v>
      </c>
      <c r="M193" s="19">
        <f>K193+L193</f>
        <v>0</v>
      </c>
      <c r="N193" s="2"/>
    </row>
    <row r="194" spans="1:14" ht="15.75" x14ac:dyDescent="0.25">
      <c r="A194" s="18" t="s">
        <v>66</v>
      </c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</row>
    <row r="195" spans="1:14" s="4" customFormat="1" ht="15" customHeight="1" x14ac:dyDescent="0.25">
      <c r="A195" s="25">
        <v>49</v>
      </c>
      <c r="B195" s="27" t="s">
        <v>59</v>
      </c>
      <c r="C195" s="25"/>
      <c r="D195" s="25"/>
      <c r="E195" s="25"/>
      <c r="F195" s="25"/>
      <c r="G195" s="34"/>
      <c r="H195" s="34"/>
      <c r="I195" s="34"/>
      <c r="J195" s="34"/>
      <c r="K195" s="34"/>
      <c r="L195" s="34"/>
      <c r="M195" s="34"/>
      <c r="N195" s="2"/>
    </row>
    <row r="196" spans="1:14" s="4" customFormat="1" ht="40.5" customHeight="1" x14ac:dyDescent="0.25">
      <c r="A196" s="25"/>
      <c r="B196" s="27" t="s">
        <v>60</v>
      </c>
      <c r="C196" s="25" t="s">
        <v>51</v>
      </c>
      <c r="D196" s="25" t="s">
        <v>61</v>
      </c>
      <c r="E196" s="36">
        <v>0</v>
      </c>
      <c r="F196" s="36">
        <f>F190/F193</f>
        <v>2564</v>
      </c>
      <c r="G196" s="21">
        <f>E196+F196</f>
        <v>2564</v>
      </c>
      <c r="H196" s="36">
        <v>0</v>
      </c>
      <c r="I196" s="36">
        <f>I190/I193</f>
        <v>2564</v>
      </c>
      <c r="J196" s="39">
        <f>H196+I196</f>
        <v>2564</v>
      </c>
      <c r="K196" s="39">
        <f>H196-E196</f>
        <v>0</v>
      </c>
      <c r="L196" s="39">
        <f>I196-F196</f>
        <v>0</v>
      </c>
      <c r="M196" s="39">
        <f>K196+L196</f>
        <v>0</v>
      </c>
      <c r="N196" s="2"/>
    </row>
    <row r="197" spans="1:14" ht="15.75" x14ac:dyDescent="0.25">
      <c r="A197" s="18" t="s">
        <v>66</v>
      </c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</row>
    <row r="198" spans="1:14" s="4" customFormat="1" ht="14.25" customHeight="1" x14ac:dyDescent="0.25">
      <c r="A198" s="25">
        <v>50</v>
      </c>
      <c r="B198" s="27" t="s">
        <v>62</v>
      </c>
      <c r="C198" s="25"/>
      <c r="D198" s="25" t="s">
        <v>65</v>
      </c>
      <c r="E198" s="25"/>
      <c r="F198" s="25"/>
      <c r="G198" s="34"/>
      <c r="H198" s="34"/>
      <c r="I198" s="34"/>
      <c r="J198" s="34"/>
      <c r="K198" s="34"/>
      <c r="L198" s="34"/>
      <c r="M198" s="34"/>
      <c r="N198" s="2"/>
    </row>
    <row r="199" spans="1:14" s="4" customFormat="1" ht="131.25" customHeight="1" x14ac:dyDescent="0.25">
      <c r="A199" s="25"/>
      <c r="B199" s="27" t="s">
        <v>63</v>
      </c>
      <c r="C199" s="25" t="s">
        <v>64</v>
      </c>
      <c r="D199" s="25" t="s">
        <v>65</v>
      </c>
      <c r="E199" s="25">
        <v>100</v>
      </c>
      <c r="F199" s="25">
        <v>100</v>
      </c>
      <c r="G199" s="25">
        <v>100</v>
      </c>
      <c r="H199" s="25">
        <v>100</v>
      </c>
      <c r="I199" s="25">
        <v>100</v>
      </c>
      <c r="J199" s="25">
        <v>100</v>
      </c>
      <c r="K199" s="25">
        <v>100</v>
      </c>
      <c r="L199" s="25">
        <v>100</v>
      </c>
      <c r="M199" s="25">
        <v>100</v>
      </c>
      <c r="N199" s="2"/>
    </row>
    <row r="200" spans="1:14" ht="23.25" customHeight="1" x14ac:dyDescent="0.25">
      <c r="A200" s="18" t="s">
        <v>66</v>
      </c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</row>
    <row r="201" spans="1:14" s="4" customFormat="1" ht="20.25" customHeight="1" x14ac:dyDescent="0.25">
      <c r="A201" s="25">
        <v>51</v>
      </c>
      <c r="B201" s="33" t="s">
        <v>91</v>
      </c>
      <c r="C201" s="25"/>
      <c r="D201" s="25"/>
      <c r="E201" s="25"/>
      <c r="F201" s="25"/>
      <c r="G201" s="34"/>
      <c r="H201" s="34"/>
      <c r="I201" s="34"/>
      <c r="J201" s="34"/>
      <c r="K201" s="34"/>
      <c r="L201" s="34"/>
      <c r="M201" s="34"/>
      <c r="N201" s="2"/>
    </row>
    <row r="202" spans="1:14" s="4" customFormat="1" ht="69.75" customHeight="1" x14ac:dyDescent="0.25">
      <c r="A202" s="25"/>
      <c r="B202" s="40" t="s">
        <v>92</v>
      </c>
      <c r="C202" s="25"/>
      <c r="D202" s="25"/>
      <c r="E202" s="36"/>
      <c r="F202" s="36"/>
      <c r="G202" s="34"/>
      <c r="H202" s="34"/>
      <c r="I202" s="34"/>
      <c r="J202" s="34"/>
      <c r="K202" s="34"/>
      <c r="L202" s="34"/>
      <c r="M202" s="34"/>
      <c r="N202" s="2"/>
    </row>
    <row r="203" spans="1:14" s="4" customFormat="1" ht="20.25" customHeight="1" x14ac:dyDescent="0.25">
      <c r="A203" s="25">
        <v>52</v>
      </c>
      <c r="B203" s="27" t="s">
        <v>49</v>
      </c>
      <c r="C203" s="25"/>
      <c r="D203" s="25"/>
      <c r="E203" s="25"/>
      <c r="F203" s="25"/>
      <c r="G203" s="34"/>
      <c r="H203" s="34"/>
      <c r="I203" s="34"/>
      <c r="J203" s="34"/>
      <c r="K203" s="34"/>
      <c r="L203" s="34"/>
      <c r="M203" s="34"/>
      <c r="N203" s="2"/>
    </row>
    <row r="204" spans="1:14" s="4" customFormat="1" ht="311.25" customHeight="1" x14ac:dyDescent="0.25">
      <c r="A204" s="25"/>
      <c r="B204" s="27" t="s">
        <v>50</v>
      </c>
      <c r="C204" s="25" t="s">
        <v>51</v>
      </c>
      <c r="D204" s="25" t="s">
        <v>52</v>
      </c>
      <c r="E204" s="36">
        <v>31314</v>
      </c>
      <c r="F204" s="36">
        <v>7685</v>
      </c>
      <c r="G204" s="21">
        <f>E204+F204</f>
        <v>38999</v>
      </c>
      <c r="H204" s="36">
        <f>E204-0.11</f>
        <v>31313.89</v>
      </c>
      <c r="I204" s="36">
        <f>[1]Ф.4.1.КФК3!$K$41</f>
        <v>7684.83</v>
      </c>
      <c r="J204" s="39">
        <f>H204+I204</f>
        <v>38998.720000000001</v>
      </c>
      <c r="K204" s="39">
        <f>H204-E204</f>
        <v>-0.11000000000058208</v>
      </c>
      <c r="L204" s="39">
        <f>I204-F204</f>
        <v>-0.17000000000007276</v>
      </c>
      <c r="M204" s="39">
        <f>K204+L204</f>
        <v>-0.28000000000065484</v>
      </c>
      <c r="N204" s="2"/>
    </row>
    <row r="205" spans="1:14" ht="59.25" customHeight="1" x14ac:dyDescent="0.25">
      <c r="A205" s="18" t="s">
        <v>70</v>
      </c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</row>
    <row r="206" spans="1:14" s="4" customFormat="1" ht="20.25" customHeight="1" x14ac:dyDescent="0.25">
      <c r="A206" s="25">
        <v>53</v>
      </c>
      <c r="B206" s="27" t="s">
        <v>54</v>
      </c>
      <c r="C206" s="25"/>
      <c r="D206" s="25"/>
      <c r="E206" s="25"/>
      <c r="F206" s="25"/>
      <c r="G206" s="34"/>
      <c r="H206" s="34"/>
      <c r="I206" s="34"/>
      <c r="J206" s="34"/>
      <c r="K206" s="34"/>
      <c r="L206" s="34"/>
      <c r="M206" s="34"/>
      <c r="N206" s="2"/>
    </row>
    <row r="207" spans="1:14" s="4" customFormat="1" ht="92.25" customHeight="1" x14ac:dyDescent="0.25">
      <c r="A207" s="25"/>
      <c r="B207" s="27" t="s">
        <v>71</v>
      </c>
      <c r="C207" s="25" t="s">
        <v>56</v>
      </c>
      <c r="D207" s="25" t="s">
        <v>80</v>
      </c>
      <c r="E207" s="25">
        <v>2</v>
      </c>
      <c r="F207" s="25">
        <v>1</v>
      </c>
      <c r="G207" s="21">
        <f>E207+F207</f>
        <v>3</v>
      </c>
      <c r="H207" s="42">
        <f>E207</f>
        <v>2</v>
      </c>
      <c r="I207" s="42">
        <v>1</v>
      </c>
      <c r="J207" s="21">
        <f>H207+I207</f>
        <v>3</v>
      </c>
      <c r="K207" s="19">
        <f>H207-E207</f>
        <v>0</v>
      </c>
      <c r="L207" s="19">
        <f>I207-F207</f>
        <v>0</v>
      </c>
      <c r="M207" s="19">
        <f>K207+L207</f>
        <v>0</v>
      </c>
      <c r="N207" s="2"/>
    </row>
    <row r="208" spans="1:14" ht="55.5" customHeight="1" x14ac:dyDescent="0.25">
      <c r="A208" s="18" t="s">
        <v>66</v>
      </c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</row>
    <row r="209" spans="1:14" s="4" customFormat="1" ht="20.25" customHeight="1" x14ac:dyDescent="0.25">
      <c r="A209" s="25">
        <v>54</v>
      </c>
      <c r="B209" s="27" t="s">
        <v>59</v>
      </c>
      <c r="C209" s="25"/>
      <c r="D209" s="25"/>
      <c r="E209" s="25"/>
      <c r="F209" s="25"/>
      <c r="G209" s="34"/>
      <c r="H209" s="34"/>
      <c r="I209" s="34"/>
      <c r="J209" s="34"/>
      <c r="K209" s="34"/>
      <c r="L209" s="34"/>
      <c r="M209" s="34"/>
      <c r="N209" s="2"/>
    </row>
    <row r="210" spans="1:14" s="4" customFormat="1" ht="98.25" customHeight="1" x14ac:dyDescent="0.25">
      <c r="A210" s="25"/>
      <c r="B210" s="27" t="s">
        <v>60</v>
      </c>
      <c r="C210" s="25" t="s">
        <v>93</v>
      </c>
      <c r="D210" s="25" t="s">
        <v>61</v>
      </c>
      <c r="E210" s="36">
        <f>E204/E207</f>
        <v>15657</v>
      </c>
      <c r="F210" s="36">
        <f>F204/F207</f>
        <v>7685</v>
      </c>
      <c r="G210" s="21">
        <f>E210+F210</f>
        <v>23342</v>
      </c>
      <c r="H210" s="36">
        <f>H204/H207</f>
        <v>15656.945</v>
      </c>
      <c r="I210" s="36">
        <f>I204/I207</f>
        <v>7684.83</v>
      </c>
      <c r="J210" s="39">
        <f>H210+I210</f>
        <v>23341.775000000001</v>
      </c>
      <c r="K210" s="39">
        <f>H210-E210</f>
        <v>-5.5000000000291038E-2</v>
      </c>
      <c r="L210" s="39">
        <f>I210-F210</f>
        <v>-0.17000000000007276</v>
      </c>
      <c r="M210" s="39">
        <f>K210+L210</f>
        <v>-0.2250000000003638</v>
      </c>
      <c r="N210" s="2"/>
    </row>
    <row r="211" spans="1:14" ht="59.25" customHeight="1" x14ac:dyDescent="0.25">
      <c r="A211" s="18" t="s">
        <v>70</v>
      </c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</row>
    <row r="212" spans="1:14" s="4" customFormat="1" ht="33.75" customHeight="1" x14ac:dyDescent="0.25">
      <c r="A212" s="25">
        <v>55</v>
      </c>
      <c r="B212" s="27" t="s">
        <v>62</v>
      </c>
      <c r="C212" s="25"/>
      <c r="D212" s="25" t="s">
        <v>65</v>
      </c>
      <c r="E212" s="25"/>
      <c r="F212" s="25"/>
      <c r="G212" s="34"/>
      <c r="H212" s="34"/>
      <c r="I212" s="34"/>
      <c r="J212" s="34"/>
      <c r="K212" s="34"/>
      <c r="L212" s="34"/>
      <c r="M212" s="34"/>
      <c r="N212" s="2"/>
    </row>
    <row r="213" spans="1:14" s="4" customFormat="1" ht="147" customHeight="1" x14ac:dyDescent="0.25">
      <c r="A213" s="25"/>
      <c r="B213" s="27" t="s">
        <v>63</v>
      </c>
      <c r="C213" s="25" t="s">
        <v>64</v>
      </c>
      <c r="D213" s="25" t="s">
        <v>65</v>
      </c>
      <c r="E213" s="25">
        <v>100</v>
      </c>
      <c r="F213" s="25">
        <v>100</v>
      </c>
      <c r="G213" s="25">
        <v>100</v>
      </c>
      <c r="H213" s="25">
        <v>100</v>
      </c>
      <c r="I213" s="25">
        <v>100</v>
      </c>
      <c r="J213" s="25">
        <v>100</v>
      </c>
      <c r="K213" s="25">
        <v>100</v>
      </c>
      <c r="L213" s="25">
        <v>100</v>
      </c>
      <c r="M213" s="25">
        <v>100</v>
      </c>
      <c r="N213" s="2"/>
    </row>
    <row r="214" spans="1:14" ht="78.75" customHeight="1" x14ac:dyDescent="0.25">
      <c r="A214" s="18" t="s">
        <v>66</v>
      </c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</row>
    <row r="215" spans="1:14" s="4" customFormat="1" ht="20.25" customHeight="1" x14ac:dyDescent="0.25">
      <c r="A215" s="25">
        <v>56</v>
      </c>
      <c r="B215" s="33" t="s">
        <v>94</v>
      </c>
      <c r="C215" s="25"/>
      <c r="D215" s="25"/>
      <c r="E215" s="25"/>
      <c r="F215" s="25"/>
      <c r="G215" s="34"/>
      <c r="H215" s="34"/>
      <c r="I215" s="34"/>
      <c r="J215" s="34"/>
      <c r="K215" s="34"/>
      <c r="L215" s="34"/>
      <c r="M215" s="34"/>
      <c r="N215" s="2"/>
    </row>
    <row r="216" spans="1:14" s="4" customFormat="1" ht="165.75" customHeight="1" x14ac:dyDescent="0.25">
      <c r="A216" s="25"/>
      <c r="B216" s="40" t="s">
        <v>95</v>
      </c>
      <c r="C216" s="25"/>
      <c r="D216" s="25"/>
      <c r="E216" s="38"/>
      <c r="F216" s="38"/>
      <c r="G216" s="34"/>
      <c r="H216" s="34"/>
      <c r="I216" s="34"/>
      <c r="J216" s="34"/>
      <c r="K216" s="34"/>
      <c r="L216" s="34"/>
      <c r="M216" s="34"/>
      <c r="N216" s="2"/>
    </row>
    <row r="217" spans="1:14" s="4" customFormat="1" ht="20.25" customHeight="1" x14ac:dyDescent="0.25">
      <c r="A217" s="25">
        <v>57</v>
      </c>
      <c r="B217" s="27" t="s">
        <v>49</v>
      </c>
      <c r="C217" s="25"/>
      <c r="D217" s="25"/>
      <c r="E217" s="25"/>
      <c r="F217" s="25"/>
      <c r="G217" s="34"/>
      <c r="H217" s="34"/>
      <c r="I217" s="34"/>
      <c r="J217" s="34"/>
      <c r="K217" s="34"/>
      <c r="L217" s="34"/>
      <c r="M217" s="34"/>
      <c r="N217" s="2"/>
    </row>
    <row r="218" spans="1:14" s="4" customFormat="1" ht="291.75" customHeight="1" x14ac:dyDescent="0.25">
      <c r="A218" s="25"/>
      <c r="B218" s="27" t="s">
        <v>50</v>
      </c>
      <c r="C218" s="25" t="s">
        <v>51</v>
      </c>
      <c r="D218" s="25" t="s">
        <v>52</v>
      </c>
      <c r="E218" s="36">
        <f>E216</f>
        <v>0</v>
      </c>
      <c r="F218" s="36">
        <f t="shared" ref="F218:M218" si="6">F216</f>
        <v>0</v>
      </c>
      <c r="G218" s="36">
        <f t="shared" si="6"/>
        <v>0</v>
      </c>
      <c r="H218" s="36">
        <f t="shared" si="6"/>
        <v>0</v>
      </c>
      <c r="I218" s="36">
        <f t="shared" si="6"/>
        <v>0</v>
      </c>
      <c r="J218" s="36">
        <f t="shared" si="6"/>
        <v>0</v>
      </c>
      <c r="K218" s="36">
        <f t="shared" si="6"/>
        <v>0</v>
      </c>
      <c r="L218" s="36">
        <f t="shared" si="6"/>
        <v>0</v>
      </c>
      <c r="M218" s="36">
        <f t="shared" si="6"/>
        <v>0</v>
      </c>
      <c r="N218" s="2"/>
    </row>
    <row r="219" spans="1:14" ht="59.25" customHeight="1" x14ac:dyDescent="0.25">
      <c r="A219" s="18" t="s">
        <v>58</v>
      </c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</row>
    <row r="220" spans="1:14" s="4" customFormat="1" ht="20.25" customHeight="1" x14ac:dyDescent="0.25">
      <c r="A220" s="25">
        <v>58</v>
      </c>
      <c r="B220" s="27" t="s">
        <v>54</v>
      </c>
      <c r="C220" s="25"/>
      <c r="D220" s="25"/>
      <c r="E220" s="25"/>
      <c r="F220" s="25"/>
      <c r="G220" s="34"/>
      <c r="H220" s="34"/>
      <c r="I220" s="34"/>
      <c r="J220" s="34"/>
      <c r="K220" s="34"/>
      <c r="L220" s="34"/>
      <c r="M220" s="34"/>
      <c r="N220" s="2"/>
    </row>
    <row r="221" spans="1:14" s="4" customFormat="1" ht="104.25" customHeight="1" x14ac:dyDescent="0.25">
      <c r="A221" s="25"/>
      <c r="B221" s="27" t="s">
        <v>71</v>
      </c>
      <c r="C221" s="25" t="s">
        <v>56</v>
      </c>
      <c r="D221" s="25" t="s">
        <v>80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3">
        <v>0</v>
      </c>
      <c r="L221" s="43">
        <v>0</v>
      </c>
      <c r="M221" s="43">
        <v>0</v>
      </c>
      <c r="N221" s="2"/>
    </row>
    <row r="222" spans="1:14" ht="30" customHeight="1" x14ac:dyDescent="0.25">
      <c r="A222" s="18" t="s">
        <v>58</v>
      </c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</row>
    <row r="223" spans="1:14" s="4" customFormat="1" ht="20.25" customHeight="1" x14ac:dyDescent="0.25">
      <c r="A223" s="25">
        <v>59</v>
      </c>
      <c r="B223" s="27" t="s">
        <v>59</v>
      </c>
      <c r="C223" s="25"/>
      <c r="D223" s="25"/>
      <c r="E223" s="25"/>
      <c r="F223" s="25"/>
      <c r="G223" s="34"/>
      <c r="H223" s="34"/>
      <c r="I223" s="34"/>
      <c r="J223" s="34"/>
      <c r="K223" s="34"/>
      <c r="L223" s="34"/>
      <c r="M223" s="34"/>
      <c r="N223" s="2"/>
    </row>
    <row r="224" spans="1:14" s="4" customFormat="1" ht="50.25" customHeight="1" x14ac:dyDescent="0.25">
      <c r="A224" s="25"/>
      <c r="B224" s="27" t="s">
        <v>60</v>
      </c>
      <c r="C224" s="25" t="s">
        <v>51</v>
      </c>
      <c r="D224" s="25" t="s">
        <v>61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0</v>
      </c>
      <c r="K224" s="43">
        <v>0</v>
      </c>
      <c r="L224" s="43">
        <v>0</v>
      </c>
      <c r="M224" s="43">
        <v>0</v>
      </c>
      <c r="N224" s="2"/>
    </row>
    <row r="225" spans="1:16" ht="24.75" customHeight="1" x14ac:dyDescent="0.25">
      <c r="A225" s="18" t="s">
        <v>58</v>
      </c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</row>
    <row r="226" spans="1:16" s="4" customFormat="1" ht="20.25" customHeight="1" x14ac:dyDescent="0.25">
      <c r="A226" s="25">
        <v>60</v>
      </c>
      <c r="B226" s="27" t="s">
        <v>62</v>
      </c>
      <c r="C226" s="25"/>
      <c r="D226" s="25" t="s">
        <v>65</v>
      </c>
      <c r="E226" s="25"/>
      <c r="F226" s="25"/>
      <c r="G226" s="34"/>
      <c r="H226" s="34"/>
      <c r="I226" s="34"/>
      <c r="J226" s="34"/>
      <c r="K226" s="34"/>
      <c r="L226" s="34"/>
      <c r="M226" s="34"/>
      <c r="N226" s="2"/>
    </row>
    <row r="227" spans="1:16" s="4" customFormat="1" ht="147.75" customHeight="1" x14ac:dyDescent="0.25">
      <c r="A227" s="25"/>
      <c r="B227" s="27" t="s">
        <v>63</v>
      </c>
      <c r="C227" s="25" t="s">
        <v>64</v>
      </c>
      <c r="D227" s="25" t="s">
        <v>65</v>
      </c>
      <c r="E227" s="25">
        <v>100</v>
      </c>
      <c r="F227" s="25">
        <v>100</v>
      </c>
      <c r="G227" s="25">
        <v>100</v>
      </c>
      <c r="H227" s="25">
        <v>100</v>
      </c>
      <c r="I227" s="25">
        <v>100</v>
      </c>
      <c r="J227" s="25">
        <v>100</v>
      </c>
      <c r="K227" s="25">
        <v>100</v>
      </c>
      <c r="L227" s="25">
        <v>100</v>
      </c>
      <c r="M227" s="25">
        <v>100</v>
      </c>
      <c r="N227" s="2"/>
    </row>
    <row r="228" spans="1:16" ht="15.75" x14ac:dyDescent="0.25">
      <c r="A228" s="18" t="s">
        <v>66</v>
      </c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</row>
    <row r="229" spans="1:16" ht="15.75" hidden="1" x14ac:dyDescent="0.25">
      <c r="A229" s="19"/>
      <c r="B229" s="19"/>
      <c r="C229" s="19"/>
      <c r="D229" s="19"/>
      <c r="E229" s="44">
        <f>E64+E78+E92+E106+E120+E134+E148+E162+E176+E190+E204+E218</f>
        <v>788611</v>
      </c>
      <c r="F229" s="44">
        <f t="shared" ref="F229:M229" si="7">F64+F78+F92+F106+F120+F134+F148+F162+F176+F190+F204+F218</f>
        <v>10864</v>
      </c>
      <c r="G229" s="44">
        <f t="shared" si="7"/>
        <v>799475</v>
      </c>
      <c r="H229" s="44">
        <f t="shared" si="7"/>
        <v>788579.02000000014</v>
      </c>
      <c r="I229" s="44">
        <f t="shared" si="7"/>
        <v>10863.46</v>
      </c>
      <c r="J229" s="44">
        <f t="shared" si="7"/>
        <v>799442.48</v>
      </c>
      <c r="K229" s="44">
        <f t="shared" si="7"/>
        <v>-31.97999999997819</v>
      </c>
      <c r="L229" s="44">
        <f t="shared" si="7"/>
        <v>-0.54000000000007731</v>
      </c>
      <c r="M229" s="44">
        <f t="shared" si="7"/>
        <v>-32.519999999978268</v>
      </c>
    </row>
    <row r="230" spans="1:16" ht="15.75" hidden="1" x14ac:dyDescent="0.25">
      <c r="A230" s="19"/>
      <c r="B230" s="19"/>
      <c r="C230" s="19"/>
      <c r="D230" s="19"/>
      <c r="E230" s="44">
        <f>C50</f>
        <v>788611</v>
      </c>
      <c r="F230" s="44">
        <f t="shared" ref="F230:M230" si="8">D50</f>
        <v>10864</v>
      </c>
      <c r="G230" s="44">
        <f t="shared" si="8"/>
        <v>799475</v>
      </c>
      <c r="H230" s="44">
        <f t="shared" si="8"/>
        <v>788579.02</v>
      </c>
      <c r="I230" s="44">
        <f t="shared" si="8"/>
        <v>10863.46</v>
      </c>
      <c r="J230" s="44">
        <f t="shared" si="8"/>
        <v>799442.48</v>
      </c>
      <c r="K230" s="44">
        <f t="shared" si="8"/>
        <v>-31.979999999981374</v>
      </c>
      <c r="L230" s="44">
        <f t="shared" si="8"/>
        <v>-0.54000000000087311</v>
      </c>
      <c r="M230" s="44">
        <f t="shared" si="8"/>
        <v>-32.519999999982247</v>
      </c>
    </row>
    <row r="231" spans="1:16" ht="15.75" hidden="1" x14ac:dyDescent="0.25">
      <c r="A231" s="19"/>
      <c r="B231" s="19"/>
      <c r="C231" s="19"/>
      <c r="D231" s="19"/>
      <c r="E231" s="44">
        <f>E229-E230</f>
        <v>0</v>
      </c>
      <c r="F231" s="44">
        <f t="shared" ref="F231:M231" si="9">F229-F230</f>
        <v>0</v>
      </c>
      <c r="G231" s="44">
        <f t="shared" si="9"/>
        <v>0</v>
      </c>
      <c r="H231" s="44">
        <f t="shared" si="9"/>
        <v>0</v>
      </c>
      <c r="I231" s="44">
        <f t="shared" si="9"/>
        <v>0</v>
      </c>
      <c r="J231" s="44">
        <f t="shared" si="9"/>
        <v>0</v>
      </c>
      <c r="K231" s="44">
        <f t="shared" si="9"/>
        <v>3.1832314562052488E-12</v>
      </c>
      <c r="L231" s="44">
        <f t="shared" si="9"/>
        <v>7.9580786405131221E-13</v>
      </c>
      <c r="M231" s="44">
        <f t="shared" si="9"/>
        <v>3.979039320256561E-12</v>
      </c>
    </row>
    <row r="232" spans="1:16" ht="15.75" x14ac:dyDescent="0.25">
      <c r="A232" s="18" t="s">
        <v>96</v>
      </c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</row>
    <row r="233" spans="1:16" ht="110.25" customHeight="1" x14ac:dyDescent="0.25">
      <c r="A233" s="45"/>
      <c r="B233" s="46" t="s">
        <v>97</v>
      </c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</row>
    <row r="234" spans="1:16" ht="15.75" x14ac:dyDescent="0.25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</row>
    <row r="236" spans="1:16" s="4" customFormat="1" ht="18.75" x14ac:dyDescent="0.3">
      <c r="A236" s="3" t="s">
        <v>98</v>
      </c>
      <c r="B236" s="2"/>
      <c r="C236" s="2"/>
      <c r="D236" s="2"/>
      <c r="E236" s="47"/>
      <c r="F236" s="48"/>
      <c r="G236" s="2"/>
      <c r="H236" s="49" t="s">
        <v>99</v>
      </c>
      <c r="I236" s="47"/>
      <c r="J236" s="50"/>
      <c r="K236" s="50"/>
      <c r="L236" s="50"/>
      <c r="M236" s="2"/>
      <c r="N236" s="2"/>
      <c r="O236" s="2"/>
      <c r="P236" s="2"/>
    </row>
    <row r="237" spans="1:16" s="4" customFormat="1" ht="14.25" customHeight="1" x14ac:dyDescent="0.25">
      <c r="B237" s="51"/>
      <c r="D237" s="2"/>
      <c r="E237" s="52" t="s">
        <v>100</v>
      </c>
      <c r="F237" s="52"/>
      <c r="H237" s="53" t="s">
        <v>101</v>
      </c>
      <c r="I237" s="53"/>
      <c r="J237" s="54"/>
      <c r="K237" s="54"/>
      <c r="L237" s="54"/>
      <c r="M237" s="2"/>
      <c r="N237" s="2"/>
      <c r="O237" s="2"/>
      <c r="P237" s="2"/>
    </row>
    <row r="238" spans="1:16" s="4" customFormat="1" ht="14.25" customHeight="1" x14ac:dyDescent="0.25">
      <c r="D238" s="2"/>
      <c r="E238" s="55"/>
      <c r="F238" s="55"/>
      <c r="H238" s="54"/>
      <c r="I238" s="54"/>
      <c r="J238" s="54"/>
      <c r="K238" s="54"/>
      <c r="L238" s="54"/>
      <c r="M238" s="2"/>
      <c r="N238" s="2"/>
      <c r="O238" s="2"/>
      <c r="P238" s="2"/>
    </row>
    <row r="239" spans="1:16" s="4" customFormat="1" ht="14.25" customHeight="1" x14ac:dyDescent="0.25">
      <c r="D239" s="2"/>
      <c r="E239" s="55"/>
      <c r="F239" s="55"/>
      <c r="H239" s="54"/>
      <c r="I239" s="54"/>
      <c r="J239" s="54"/>
      <c r="K239" s="54"/>
      <c r="L239" s="54"/>
      <c r="M239" s="2"/>
      <c r="N239" s="2"/>
      <c r="O239" s="2"/>
      <c r="P239" s="2"/>
    </row>
    <row r="240" spans="1:16" s="4" customFormat="1" ht="18.75" hidden="1" x14ac:dyDescent="0.3">
      <c r="A240" s="56" t="s">
        <v>102</v>
      </c>
      <c r="D240" s="2"/>
      <c r="E240" s="2"/>
      <c r="F240" s="57"/>
      <c r="H240" s="2"/>
      <c r="I240" s="2"/>
      <c r="J240" s="2"/>
      <c r="K240" s="2"/>
      <c r="L240" s="2"/>
      <c r="M240" s="2"/>
      <c r="N240" s="2"/>
      <c r="O240" s="2"/>
      <c r="P240" s="2"/>
    </row>
    <row r="241" spans="1:16" s="4" customFormat="1" ht="18.75" hidden="1" x14ac:dyDescent="0.3">
      <c r="A241" s="3" t="s">
        <v>103</v>
      </c>
      <c r="D241" s="2"/>
      <c r="E241" s="47"/>
      <c r="F241" s="48"/>
      <c r="G241" s="2"/>
      <c r="H241" s="49" t="s">
        <v>104</v>
      </c>
      <c r="I241" s="47"/>
      <c r="J241" s="50"/>
      <c r="K241" s="50"/>
      <c r="L241" s="50"/>
      <c r="M241" s="2"/>
      <c r="N241" s="2"/>
      <c r="O241" s="2"/>
      <c r="P241" s="2"/>
    </row>
    <row r="242" spans="1:16" s="4" customFormat="1" hidden="1" x14ac:dyDescent="0.25">
      <c r="B242" s="2"/>
      <c r="C242" s="2"/>
      <c r="D242" s="2"/>
      <c r="E242" s="52" t="s">
        <v>100</v>
      </c>
      <c r="F242" s="52"/>
      <c r="H242" s="53" t="s">
        <v>101</v>
      </c>
      <c r="I242" s="53"/>
      <c r="J242" s="54"/>
      <c r="K242" s="54"/>
      <c r="L242" s="54"/>
      <c r="M242" s="2"/>
      <c r="N242" s="2"/>
      <c r="O242" s="2"/>
      <c r="P242" s="2"/>
    </row>
    <row r="243" spans="1:16" s="4" customFormat="1" ht="18.75" hidden="1" x14ac:dyDescent="0.25">
      <c r="A243" s="3"/>
      <c r="B243" s="2"/>
      <c r="C243" s="2"/>
      <c r="D243" s="2"/>
      <c r="E243" s="55"/>
      <c r="F243" s="55"/>
      <c r="H243" s="54"/>
      <c r="I243" s="54"/>
      <c r="J243" s="54"/>
      <c r="K243" s="54"/>
      <c r="L243" s="54"/>
      <c r="M243" s="2"/>
      <c r="N243" s="2"/>
      <c r="O243" s="2"/>
      <c r="P243" s="2"/>
    </row>
    <row r="244" spans="1:16" s="4" customFormat="1" ht="32.25" customHeight="1" x14ac:dyDescent="0.25">
      <c r="A244" s="3"/>
      <c r="B244" s="2"/>
      <c r="C244" s="2"/>
      <c r="D244" s="2"/>
      <c r="E244" s="55"/>
      <c r="F244" s="55"/>
      <c r="H244" s="54"/>
      <c r="I244" s="54"/>
      <c r="J244" s="54"/>
      <c r="K244" s="54"/>
      <c r="L244" s="54"/>
      <c r="M244" s="2"/>
      <c r="N244" s="2"/>
      <c r="O244" s="2"/>
      <c r="P244" s="2"/>
    </row>
    <row r="245" spans="1:16" s="4" customFormat="1" ht="18.75" x14ac:dyDescent="0.25">
      <c r="A245" s="3" t="s">
        <v>105</v>
      </c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spans="1:16" s="4" customFormat="1" ht="18.75" x14ac:dyDescent="0.3">
      <c r="A246" s="3" t="s">
        <v>103</v>
      </c>
      <c r="B246" s="2"/>
      <c r="C246" s="2"/>
      <c r="D246" s="2"/>
      <c r="E246" s="47"/>
      <c r="F246" s="48"/>
      <c r="G246" s="2"/>
      <c r="H246" s="49" t="s">
        <v>104</v>
      </c>
      <c r="I246" s="47"/>
      <c r="J246" s="50"/>
      <c r="K246" s="50"/>
      <c r="L246" s="50"/>
      <c r="M246" s="2"/>
      <c r="N246" s="2"/>
      <c r="O246" s="2"/>
      <c r="P246" s="2"/>
    </row>
    <row r="247" spans="1:16" s="4" customFormat="1" ht="18.75" x14ac:dyDescent="0.25">
      <c r="A247" s="57"/>
      <c r="B247" s="2"/>
      <c r="C247" s="2"/>
      <c r="D247" s="2"/>
      <c r="E247" s="52" t="s">
        <v>100</v>
      </c>
      <c r="F247" s="52"/>
      <c r="H247" s="53" t="s">
        <v>101</v>
      </c>
      <c r="I247" s="53"/>
      <c r="J247" s="54"/>
      <c r="K247" s="54"/>
      <c r="L247" s="54"/>
      <c r="M247" s="2"/>
      <c r="N247" s="2"/>
      <c r="O247" s="2"/>
      <c r="P247" s="2"/>
    </row>
  </sheetData>
  <mergeCells count="96">
    <mergeCell ref="E247:F247"/>
    <mergeCell ref="H247:I247"/>
    <mergeCell ref="A232:M232"/>
    <mergeCell ref="B233:M233"/>
    <mergeCell ref="E237:F237"/>
    <mergeCell ref="H237:I237"/>
    <mergeCell ref="E242:F242"/>
    <mergeCell ref="H242:I242"/>
    <mergeCell ref="A211:M211"/>
    <mergeCell ref="A214:M214"/>
    <mergeCell ref="A219:M219"/>
    <mergeCell ref="A222:M222"/>
    <mergeCell ref="A225:M225"/>
    <mergeCell ref="A228:M228"/>
    <mergeCell ref="A191:M191"/>
    <mergeCell ref="A194:M194"/>
    <mergeCell ref="A197:M197"/>
    <mergeCell ref="A200:M200"/>
    <mergeCell ref="A205:M205"/>
    <mergeCell ref="A208:M208"/>
    <mergeCell ref="A169:M169"/>
    <mergeCell ref="A172:M172"/>
    <mergeCell ref="A177:M177"/>
    <mergeCell ref="A180:M180"/>
    <mergeCell ref="A183:M183"/>
    <mergeCell ref="A186:M186"/>
    <mergeCell ref="A149:M149"/>
    <mergeCell ref="A152:M152"/>
    <mergeCell ref="A155:M155"/>
    <mergeCell ref="A158:M158"/>
    <mergeCell ref="A163:M163"/>
    <mergeCell ref="A166:M166"/>
    <mergeCell ref="A127:M127"/>
    <mergeCell ref="A130:M130"/>
    <mergeCell ref="A135:M135"/>
    <mergeCell ref="A138:M138"/>
    <mergeCell ref="A141:M141"/>
    <mergeCell ref="A144:M144"/>
    <mergeCell ref="A107:M107"/>
    <mergeCell ref="A110:M110"/>
    <mergeCell ref="A113:M113"/>
    <mergeCell ref="A116:M116"/>
    <mergeCell ref="A121:M121"/>
    <mergeCell ref="A124:M124"/>
    <mergeCell ref="A85:M85"/>
    <mergeCell ref="A88:M88"/>
    <mergeCell ref="A93:M93"/>
    <mergeCell ref="A96:M96"/>
    <mergeCell ref="A99:M99"/>
    <mergeCell ref="A102:M102"/>
    <mergeCell ref="A65:M65"/>
    <mergeCell ref="A68:M68"/>
    <mergeCell ref="A71:M71"/>
    <mergeCell ref="A74:M74"/>
    <mergeCell ref="A79:M79"/>
    <mergeCell ref="A82:M82"/>
    <mergeCell ref="B51:K51"/>
    <mergeCell ref="B54:M54"/>
    <mergeCell ref="A56:A58"/>
    <mergeCell ref="B56:B58"/>
    <mergeCell ref="C56:C58"/>
    <mergeCell ref="D56:D58"/>
    <mergeCell ref="E56:G57"/>
    <mergeCell ref="H56:J57"/>
    <mergeCell ref="K56:M57"/>
    <mergeCell ref="A37:K37"/>
    <mergeCell ref="A40:A41"/>
    <mergeCell ref="B40:M40"/>
    <mergeCell ref="B44:B45"/>
    <mergeCell ref="C44:E44"/>
    <mergeCell ref="F44:H44"/>
    <mergeCell ref="I44:K44"/>
    <mergeCell ref="B20:D20"/>
    <mergeCell ref="E20:G20"/>
    <mergeCell ref="H20:J20"/>
    <mergeCell ref="A28:A29"/>
    <mergeCell ref="B28:M28"/>
    <mergeCell ref="A31:A32"/>
    <mergeCell ref="B31:B32"/>
    <mergeCell ref="C31:E31"/>
    <mergeCell ref="F31:H31"/>
    <mergeCell ref="I31:K31"/>
    <mergeCell ref="A13:A14"/>
    <mergeCell ref="E13:M13"/>
    <mergeCell ref="E14:M14"/>
    <mergeCell ref="A15:A16"/>
    <mergeCell ref="B15:D15"/>
    <mergeCell ref="B16:D16"/>
    <mergeCell ref="A7:M7"/>
    <mergeCell ref="A8:M8"/>
    <mergeCell ref="A9:A10"/>
    <mergeCell ref="E9:M9"/>
    <mergeCell ref="E10:M10"/>
    <mergeCell ref="A11:A12"/>
    <mergeCell ref="E11:M11"/>
    <mergeCell ref="E12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2019-07-25T14:55:59Z</dcterms:modified>
</cp:coreProperties>
</file>