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F787876-5AD1-4835-A100-4A637B6B590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definedNames>
    <definedName name="_xlnm._FilterDatabase" localSheetId="0" hidden="1">Sheet!$A$4:$O$36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6" i="1" l="1"/>
  <c r="B36" i="1"/>
  <c r="D35" i="1"/>
  <c r="B35" i="1"/>
  <c r="D34" i="1"/>
  <c r="B34" i="1"/>
  <c r="D33" i="1"/>
  <c r="B33" i="1"/>
  <c r="D32" i="1"/>
  <c r="B32" i="1"/>
  <c r="D31" i="1"/>
  <c r="B31" i="1"/>
  <c r="D30" i="1"/>
  <c r="B30" i="1"/>
  <c r="D29" i="1"/>
  <c r="B29" i="1"/>
  <c r="D28" i="1"/>
  <c r="B28" i="1"/>
  <c r="D27" i="1"/>
  <c r="B27" i="1"/>
  <c r="D26" i="1"/>
  <c r="B26" i="1"/>
  <c r="D25" i="1"/>
  <c r="B25" i="1"/>
  <c r="D24" i="1"/>
  <c r="B24" i="1"/>
  <c r="D23" i="1"/>
  <c r="B23" i="1"/>
  <c r="D22" i="1"/>
  <c r="B22" i="1"/>
  <c r="D21" i="1"/>
  <c r="B21" i="1"/>
  <c r="D20" i="1"/>
  <c r="B20" i="1"/>
  <c r="D19" i="1"/>
  <c r="B19" i="1"/>
  <c r="D18" i="1"/>
  <c r="B18" i="1"/>
  <c r="D17" i="1"/>
  <c r="B17" i="1"/>
  <c r="D16" i="1"/>
  <c r="B16" i="1"/>
  <c r="D15" i="1"/>
  <c r="B15" i="1"/>
  <c r="D14" i="1"/>
  <c r="B14" i="1"/>
  <c r="D13" i="1"/>
  <c r="B13" i="1"/>
  <c r="D12" i="1"/>
  <c r="B12" i="1"/>
  <c r="D11" i="1"/>
  <c r="B11" i="1"/>
  <c r="D10" i="1"/>
  <c r="B10" i="1"/>
  <c r="D9" i="1"/>
  <c r="B9" i="1"/>
  <c r="D8" i="1"/>
  <c r="B8" i="1"/>
  <c r="D7" i="1"/>
  <c r="B7" i="1"/>
  <c r="D6" i="1"/>
  <c r="B6" i="1"/>
  <c r="D5" i="1"/>
  <c r="B5" i="1"/>
</calcChain>
</file>

<file path=xl/sharedStrings.xml><?xml version="1.0" encoding="utf-8"?>
<sst xmlns="http://schemas.openxmlformats.org/spreadsheetml/2006/main" count="306" uniqueCount="146">
  <si>
    <t xml:space="preserve"> 34920000-2 Дорожнє обладнання (34928480-6 Контейнери та урни для відходів і сміття)</t>
  </si>
  <si>
    <t xml:space="preserve"> код ДК 021:2015: 45230000-8 Встановлення дорожніх знаків. Послуги з встановлення дорожніх знаків на території Саксаганського району.</t>
  </si>
  <si>
    <t>(код ДК 021:2015 39174000-2 Вивіски. (Придбання вивіски до зупиночного павільйону "Криворізька міська лікарня № 2 на майдані 30-річчя Перемоги")</t>
  </si>
  <si>
    <t>0050372902</t>
  </si>
  <si>
    <t>03/23/2021/АН</t>
  </si>
  <si>
    <t>03/23/2021/АН/ГБ</t>
  </si>
  <si>
    <t>03341397</t>
  </si>
  <si>
    <t>04/54/2021/АН</t>
  </si>
  <si>
    <t>07/54/2021</t>
  </si>
  <si>
    <t>09120000-6 Газове паливо</t>
  </si>
  <si>
    <t>09120000-6 Газове паливо (природний газ)</t>
  </si>
  <si>
    <t>09120000-6 Газове паливо (природній газ)</t>
  </si>
  <si>
    <t>1/12</t>
  </si>
  <si>
    <t>11/21</t>
  </si>
  <si>
    <t>159-21</t>
  </si>
  <si>
    <t>159-21/ГБ</t>
  </si>
  <si>
    <t>1761704179</t>
  </si>
  <si>
    <t>189-21</t>
  </si>
  <si>
    <t>2</t>
  </si>
  <si>
    <t>2/12</t>
  </si>
  <si>
    <t>23359034</t>
  </si>
  <si>
    <t>2468813651</t>
  </si>
  <si>
    <t>24950000-8 Спеціалізована хімічна продукція</t>
  </si>
  <si>
    <t>24950000-8 Спеціалізована хімічна продукція. Біотуалет (24955000-3 Хімічні туалети)</t>
  </si>
  <si>
    <t>2828408888</t>
  </si>
  <si>
    <t>2832715317</t>
  </si>
  <si>
    <t>29/0721</t>
  </si>
  <si>
    <t>2900903864</t>
  </si>
  <si>
    <t>3</t>
  </si>
  <si>
    <t>30210000-4 Машини для обробки даних (апаратна частина)</t>
  </si>
  <si>
    <t>3033410615</t>
  </si>
  <si>
    <t>3054025687</t>
  </si>
  <si>
    <t>3120120917</t>
  </si>
  <si>
    <t>3159615526</t>
  </si>
  <si>
    <t>34920000-2 Дорожнє обладнання</t>
  </si>
  <si>
    <t>36221165</t>
  </si>
  <si>
    <t>37460000-0 Ігри на влучність, настільні ігри та інвентар</t>
  </si>
  <si>
    <t xml:space="preserve">37460000-0 Ігри на влучність, настільні ігри та інвентар Стіл для тенісу (37461500-2 Столи для настільного тенісу) </t>
  </si>
  <si>
    <t>37460000-0 Ігри на влучність, настільні ігри та інвентар. Стіл для тенісу  (37461500-2 Столи для настільного тенісу)</t>
  </si>
  <si>
    <t>38А501-10630-21</t>
  </si>
  <si>
    <t>38А501-10631-21</t>
  </si>
  <si>
    <t>38А501-10632-21</t>
  </si>
  <si>
    <t>38А501-12170-21</t>
  </si>
  <si>
    <t>38А501-12171-21</t>
  </si>
  <si>
    <t>38А501-9676-21</t>
  </si>
  <si>
    <t>39110000-6 Сидіння, стільці та супутні вироби і частини до них</t>
  </si>
  <si>
    <t>39170000-4 Магазинні меблі</t>
  </si>
  <si>
    <t>39543297</t>
  </si>
  <si>
    <t>39572642</t>
  </si>
  <si>
    <t>4</t>
  </si>
  <si>
    <t>41EB497-1595-21</t>
  </si>
  <si>
    <t>41ЕВ497-1480-21</t>
  </si>
  <si>
    <t>41ЕВ497-1840-21</t>
  </si>
  <si>
    <t>45230000-8 Будівництво трубопроводів, ліній зв’язку та електропередач, шосе, доріг, аеродромів і залізничних доріг; вирівнювання поверхонь</t>
  </si>
  <si>
    <t>45310000-3 Електромонтажні роботи</t>
  </si>
  <si>
    <t>45450000-6 Інші завершальні будівельні роботи</t>
  </si>
  <si>
    <t>45453000-7 Капітальний ремонт і реставрація</t>
  </si>
  <si>
    <t>5</t>
  </si>
  <si>
    <t>65200000-5 Послуги з розподілу газу та супутні послуги</t>
  </si>
  <si>
    <t>65210000-8 Розподіл газу</t>
  </si>
  <si>
    <t>71319000-7 Експертні послуги</t>
  </si>
  <si>
    <t>71355200-3 Послуги з топографічної зйомки</t>
  </si>
  <si>
    <t>71520000-9 Послуги з нагляду за виконанням будівельних робіт</t>
  </si>
  <si>
    <t>76</t>
  </si>
  <si>
    <t>77</t>
  </si>
  <si>
    <t>77312000-0 Послуги з видалення бур’янів</t>
  </si>
  <si>
    <t>78</t>
  </si>
  <si>
    <t>79</t>
  </si>
  <si>
    <t>79410000-1 Консультаційні послуги з питань підприємницької діяльності та управління</t>
  </si>
  <si>
    <t>80</t>
  </si>
  <si>
    <t>81</t>
  </si>
  <si>
    <t>82</t>
  </si>
  <si>
    <t>ID контракту</t>
  </si>
  <si>
    <t>report.zakupki@prom.ua</t>
  </si>
  <si>
    <t>ЄДРПОУ переможця</t>
  </si>
  <si>
    <t>Ідентифікатор закупівлі</t>
  </si>
  <si>
    <t>Ідентифікатор лота</t>
  </si>
  <si>
    <t>АКЦІОНЕРНЕ ТОВАРИСТВО "ДТЕК ДНІПРОВСЬКІ ЕЛЕКТРОМЕРЕЖІ"</t>
  </si>
  <si>
    <t>АКЦІОНЕРНЕ ТОВАРИСТВО "ОПЕРАТОР ГАЗОРОЗПОДІЛЬНОЇ СИСТЕМИ "КРИВОРІЖГАЗ"</t>
  </si>
  <si>
    <t>БИХНО МАРИНА ВОЛОДИМИРІВНА</t>
  </si>
  <si>
    <t>БОРЕЙКО РОМАН ЛЕОНІДОВИЧ</t>
  </si>
  <si>
    <t>Біотуалет</t>
  </si>
  <si>
    <t>ВИПІРАКА ЮРІЙ КОСТЯНТИНОВИЧ</t>
  </si>
  <si>
    <t>Виготовлення технічної документації для територій загального користування (топографічна карта 1:500 Вечірнього бульвару)</t>
  </si>
  <si>
    <t>Відкриті торги</t>
  </si>
  <si>
    <t>Відновлення  шляхом перекриття відкриття  вимикаючого пристрою та розпломбування, д-р до 50мм, на об'єкті за адресою: пр-т Героїв Підпільників,54  (братьська могила радянських воїнів та комсомольців-підпільників)</t>
  </si>
  <si>
    <t>ГОРЯШКО ТЕТЯНА ВОЛОДИМИРІВНА</t>
  </si>
  <si>
    <t>ДК 021:2015 65210000-8 Розподіл газу (Припинення шляхом перекриття вимикаючого пристрою та опломбування, д-р до 50 мм, на об'єктах за адресами: пам'ятник загиблим працівникам РУ ім. Кірова на проспекті Героїв-підпільників та вулиці Володимира Великого (братська могила радянських воїнів та комсомольців-підпільників)</t>
  </si>
  <si>
    <t>ДК 021:2015 65210000-8 Розподіл газу (відновлення шляхом відкриття вимикаючого пристрою та розпломбування, д-р до 50 мм, на об'єктах за адресами: пам'ятник загиблим працівникам РУ ім. Кірова на проспекті Героїв-підпільників та вулиці Володимира Великого (братська могила радянських воїнів та комсомольців-підпільників)</t>
  </si>
  <si>
    <t>ДК: 021:2015- 79410000-1 Консультаційні послуги з питань підприємницької діяльності та управління" (Послуги з оцінки спортивного майданчика, який розташований навпроти будинку 29а на вулиці Покровській (сквер "Юність")</t>
  </si>
  <si>
    <t>ДСТУ Б Д.1.1 -1:2013. Капітальний ремонт з облаштуванням спортивного майданчика для гри в стритбол у парку Саксаганський за адресою: Дніпропетровська обл., м. Кривий Ріг, вул. Бикова, 2</t>
  </si>
  <si>
    <t>ДСТУ Б Д.1.1 -1:2013. Капітальний ремонт з облаштуванням спортивного майданчика для гри в стритбол у парку Саксаганський за адресою: Дніпропетровська обл., м.Кривий Ріг, вул. Бикова, 2</t>
  </si>
  <si>
    <t>ДСТУ Б Д.1.1 -1:2013. Капітальний ремонт з облаштуванням спортивного майданчика для гри у футбол і баскетбол за адресою: Дніпропетровська обл., м. Кривий Ріг, мкрн. Гірницький, 50</t>
  </si>
  <si>
    <t>Дата закінчення договору:</t>
  </si>
  <si>
    <t>Дата підписання договору:</t>
  </si>
  <si>
    <t>Допорогова закупівля</t>
  </si>
  <si>
    <t>Експертені послуги (відшкодування вартості експертизи проектно-кошторисної документації по об'єкту: "Капітальний ремонт з облаштуванням спортивного майданчика для гри у футбол і баскетбол за адресою: Дніпропетровська обл., м. Кривий Ріг, мкрн. Гірницький, 50".)</t>
  </si>
  <si>
    <t>Закупівля без використання електронної системи</t>
  </si>
  <si>
    <t>Звіт створено 4 лютого о 14:32 з використанням http://zakupki.prom.ua</t>
  </si>
  <si>
    <t>Здійснення авторський нагляду по об'єкту: "Капітальний ремонт з облаштуванням спортивного майданчика для гри в стритбол у парку Саксаганський за адресою: Дніпропетровська обл., м. Кривий Ріг, вул. Бикова, 2".</t>
  </si>
  <si>
    <t>Здійснення авторського нагляду по об'єкту: Капітальний ремонт з облаштуванням спортивного майданчика для гри у футбол і баскетбол за адресою: Дніпропетровська обл., м. Кривий Ріг, мкрн. Гірницький, 50</t>
  </si>
  <si>
    <t xml:space="preserve">Здійснення авторського нагляду по об’єкту: «Капітальні роботи з облаштування спортивного майданчика для гри в стритбол у парку Саксаганський за адресою: Дніпропетровська обл., м. Кривий Ріг, вул. Бикова, 2»,  </t>
  </si>
  <si>
    <t>Здійснення технічного нагляду за по об’єкту: «Капітальні роботи з облаштування спортивного майданчика для гри в стритбол у парку Саксаганський за адресою: Дніпропетровська обл., м. Кривий Ріг, вул. Бикова, 2»</t>
  </si>
  <si>
    <t>Здійснення технічного нагляду по об'єкту: "Капітальний ремонт з облаштуванням спортивного майданчика для гри в стритбол у парку Саксаганський за адресою: Дніпропетровська обл., м. Кривий Ріг, вул. Бикова, 2".</t>
  </si>
  <si>
    <t>Здійснення технічного нагляду по об'єкту: Капітальний ремонт з облаштуванням спортивного майданчика для гри у футбол і баскетбол за адресою: Дніпропетровська обл., м. Кривий Ріг, мкрн. Гірницький, 50</t>
  </si>
  <si>
    <t>КОД ДК 021:2015 - 34920000-2 Дорожнє обладнання (дорожні знаки) Придбання дорожніх знаків.</t>
  </si>
  <si>
    <t>Код CPV</t>
  </si>
  <si>
    <t>Код ДК 021:2015 45310000-3 Електромонтажні роботи.  Послуги з приєднання електроустановок об'єкта  Замовника (будівництво, реконструкція, технічне переоснащення та введення в експлуатацію електричних мереж зовнішнього електрозабезпечення об'єкта Замовника від точки забезпечення потужності до точки приєднання) відповідно до схеми зовнішнього електрозабезпечення і проектної документації.</t>
  </si>
  <si>
    <t>Консультаційні послуги з питань підприємницької діяльності та управління" (Послуги з оцінки спортивного майданчика, який розташований навпроти будинку 29а на вулиці Покровській (сквер "Юність")</t>
  </si>
  <si>
    <t>Консультаційні послуги з питань підприємницької діяльності та управління" Послуги з оцінки завданих від крадіжки (пошкодження, знищення) збитків.</t>
  </si>
  <si>
    <t>Лавка зі спинкою - 39110000-6 Сидіння, стільці та супутні вироби і частини до них (39113600-3 Лавки)</t>
  </si>
  <si>
    <t>Лавка зі спинкою" - 39110000-6 Сидіння, стільці та супутні вироби і частини до них (39113600-3 Лавки)</t>
  </si>
  <si>
    <t>Немає лотів</t>
  </si>
  <si>
    <t>Номер договору</t>
  </si>
  <si>
    <t>Переможець (назва)</t>
  </si>
  <si>
    <t>Послуги з викошування комбінованих газонів та обкошування карантинних бур’янів на територіях загального користування району</t>
  </si>
  <si>
    <t>Послуги з поточного ремонту житлових приміщень з житлового фонду соціального призначення, розташованого на території Саксаганського районй м. Кривого Рогу за адресою: вул. Джамбула, буд.25, кв.1</t>
  </si>
  <si>
    <t>Послуги з приєднання електроустановок об'єкта  Замовника (будівництво, реконструкція, технічне переоснащення та введення в експлуатацію електричних мереж зовнішнього електрозабезпечення об'єкта Замовника від точки забезпечення потужності до точки приєднання) відповідно до схеми зовнішнього електрозабезпечення і проектної документації.</t>
  </si>
  <si>
    <t xml:space="preserve">Поставка і передача у власність ноутбука ACER (з програмним забезпеченням для управління світловим та звуковим обладнанням) в рамках реалізації проектів-переможців конкурсу "Громадський бюджет -2021(проект - переможець №90 "Місце зустрічі")  
</t>
  </si>
  <si>
    <t>Предмет закупівлі</t>
  </si>
  <si>
    <t xml:space="preserve">Припинення шляхом перекриття вимикаючого пристрою та опломбування, д-р до 50мм, на об'єкті за адресою: система вічного вогню біля стели на вул. Володимира Великого </t>
  </si>
  <si>
    <t xml:space="preserve">Припинення шляхом перекриття вимикаючого пристрою та опломбування, д-р до 50мм, на об'єкті за адресою: система вічного вогню біля стели на вул. Володимира Великого, 16 </t>
  </si>
  <si>
    <t>Припинення шляхом перекриття вимикаючого пристрою та опломбування, д-р до 50мм, на об'єкті за адресою: система вічного вогню на об'єкті за адресою: пр-т Героїв Підпільників,54 (братьська могила радянських воїнів та комсомольців-підпільників)</t>
  </si>
  <si>
    <t>Природний газ</t>
  </si>
  <si>
    <t xml:space="preserve">Природний газ </t>
  </si>
  <si>
    <t>Природній газ</t>
  </si>
  <si>
    <t>РУДЕНКО ОЛЬГА ІГОРІВНА</t>
  </si>
  <si>
    <t>СМЄЛА ІРИНА ІГОРІВНА</t>
  </si>
  <si>
    <t>СТЕЦЕНКО ВАЛЕНТИН ВАСИЛЬОВИЧ</t>
  </si>
  <si>
    <t>Статус договору</t>
  </si>
  <si>
    <t>Сума договору</t>
  </si>
  <si>
    <t>ТОВАРИСТВО З ОБМЕЖЕНОЮ ВІДПОВІДАЛЬНІСТЮ "ДНІПРОПЕТРОВСЬКГАЗ ЗБУТ"</t>
  </si>
  <si>
    <t>ТОВАРИСТВО З ОБМЕЖЕНОЮ ВІДПОВІДАЛЬНІСТЮ "МАМУЛЬЧИК І К"</t>
  </si>
  <si>
    <t>ТОВАРИСТВО З ОБМЕЖЕНОЮ ВІДПОВІДАЛЬНІСТЮ "САПСАН-КР"</t>
  </si>
  <si>
    <t>Тип процедури</t>
  </si>
  <si>
    <t>Узагальнена назва закупівлі</t>
  </si>
  <si>
    <t>ФОП Говоруха Олег Володимирович</t>
  </si>
  <si>
    <t>ФОП ЛИМАНСЬКИЙ БОГДАН ФЕДОРОВИЧ</t>
  </si>
  <si>
    <t>ФОП СТЕЦЕНКО ВАЛЕНТИН ВАСИЛЬОВИЧ</t>
  </si>
  <si>
    <t>Якщо ви маєте пропозицію чи побажання щодо покращення цього звіту, напишіть нам, будь ласка:</t>
  </si>
  <si>
    <t>активний</t>
  </si>
  <si>
    <t>закритий</t>
  </si>
  <si>
    <t>код ДК 021:2015 39170000-4 Магазинні меблі (код ДК 021:2015 39174000-2 Вивіски) Придбання вивіски  до зупиночного павільйону "Криворізька міська лікарня № 2</t>
  </si>
  <si>
    <t>код ДК 021:2015: 45230000-8 Встановлення дорожніх знаків. Послуги з встановлення дорожніх знаків на території Саксаганського району.</t>
  </si>
  <si>
    <t>код ДК: 021:2015-79410000-1 "Консультаційні послуги з питань підприємницької діяльності та управління" Послуги з оцінки завданих від крадіжки (пошкодження, знищення) збитків.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</si>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</sst>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.mm\.yyyy"/>
  </numFmts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10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1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y.zakupki.prom.ua/remote/dispatcher/state_contracting_view/11126972" TargetMode="External"/><Relationship Id="rId18" Type="http://schemas.openxmlformats.org/officeDocument/2006/relationships/hyperlink" Target="https://my.zakupki.prom.ua/remote/dispatcher/state_purchase_view/33728289" TargetMode="External"/><Relationship Id="rId26" Type="http://schemas.openxmlformats.org/officeDocument/2006/relationships/hyperlink" Target="https://my.zakupki.prom.ua/remote/dispatcher/state_purchase_view/29517304" TargetMode="External"/><Relationship Id="rId39" Type="http://schemas.openxmlformats.org/officeDocument/2006/relationships/hyperlink" Target="https://my.zakupki.prom.ua/remote/dispatcher/state_contracting_view/12198884" TargetMode="External"/><Relationship Id="rId21" Type="http://schemas.openxmlformats.org/officeDocument/2006/relationships/hyperlink" Target="https://my.zakupki.prom.ua/remote/dispatcher/state_contracting_view/11884985" TargetMode="External"/><Relationship Id="rId34" Type="http://schemas.openxmlformats.org/officeDocument/2006/relationships/hyperlink" Target="https://my.zakupki.prom.ua/remote/dispatcher/state_purchase_view/31142044" TargetMode="External"/><Relationship Id="rId42" Type="http://schemas.openxmlformats.org/officeDocument/2006/relationships/hyperlink" Target="https://my.zakupki.prom.ua/remote/dispatcher/state_purchase_view/29352550" TargetMode="External"/><Relationship Id="rId47" Type="http://schemas.openxmlformats.org/officeDocument/2006/relationships/hyperlink" Target="https://my.zakupki.prom.ua/remote/dispatcher/state_contracting_view/11183795" TargetMode="External"/><Relationship Id="rId50" Type="http://schemas.openxmlformats.org/officeDocument/2006/relationships/hyperlink" Target="https://my.zakupki.prom.ua/remote/dispatcher/state_purchase_view/33827848" TargetMode="External"/><Relationship Id="rId55" Type="http://schemas.openxmlformats.org/officeDocument/2006/relationships/hyperlink" Target="https://my.zakupki.prom.ua/remote/dispatcher/state_contracting_view/10277959" TargetMode="External"/><Relationship Id="rId63" Type="http://schemas.openxmlformats.org/officeDocument/2006/relationships/hyperlink" Target="https://my.zakupki.prom.ua/remote/dispatcher/state_contracting_view/10585986" TargetMode="External"/><Relationship Id="rId7" Type="http://schemas.openxmlformats.org/officeDocument/2006/relationships/hyperlink" Target="https://my.zakupki.prom.ua/remote/dispatcher/state_contracting_view/11126683" TargetMode="External"/><Relationship Id="rId2" Type="http://schemas.openxmlformats.org/officeDocument/2006/relationships/hyperlink" Target="https://my.zakupki.prom.ua/remote/dispatcher/state_purchase_view/29898409" TargetMode="External"/><Relationship Id="rId16" Type="http://schemas.openxmlformats.org/officeDocument/2006/relationships/hyperlink" Target="https://my.zakupki.prom.ua/remote/dispatcher/state_purchase_view/31140144" TargetMode="External"/><Relationship Id="rId20" Type="http://schemas.openxmlformats.org/officeDocument/2006/relationships/hyperlink" Target="https://my.zakupki.prom.ua/remote/dispatcher/state_purchase_view/33002333" TargetMode="External"/><Relationship Id="rId29" Type="http://schemas.openxmlformats.org/officeDocument/2006/relationships/hyperlink" Target="https://my.zakupki.prom.ua/remote/dispatcher/state_contracting_view/10562828" TargetMode="External"/><Relationship Id="rId41" Type="http://schemas.openxmlformats.org/officeDocument/2006/relationships/hyperlink" Target="https://my.zakupki.prom.ua/remote/dispatcher/state_contracting_view/11142895" TargetMode="External"/><Relationship Id="rId54" Type="http://schemas.openxmlformats.org/officeDocument/2006/relationships/hyperlink" Target="https://my.zakupki.prom.ua/remote/dispatcher/state_purchase_view/29518319" TargetMode="External"/><Relationship Id="rId62" Type="http://schemas.openxmlformats.org/officeDocument/2006/relationships/hyperlink" Target="https://my.zakupki.prom.ua/remote/dispatcher/state_purchase_view/30185608" TargetMode="External"/><Relationship Id="rId1" Type="http://schemas.openxmlformats.org/officeDocument/2006/relationships/hyperlink" Target="mailto:report.zakupki@prom.ua" TargetMode="External"/><Relationship Id="rId6" Type="http://schemas.openxmlformats.org/officeDocument/2006/relationships/hyperlink" Target="https://my.zakupki.prom.ua/remote/dispatcher/state_purchase_view/31361174" TargetMode="External"/><Relationship Id="rId11" Type="http://schemas.openxmlformats.org/officeDocument/2006/relationships/hyperlink" Target="https://my.zakupki.prom.ua/remote/dispatcher/state_contracting_view/10490771" TargetMode="External"/><Relationship Id="rId24" Type="http://schemas.openxmlformats.org/officeDocument/2006/relationships/hyperlink" Target="https://my.zakupki.prom.ua/remote/dispatcher/state_purchase_view/30185139" TargetMode="External"/><Relationship Id="rId32" Type="http://schemas.openxmlformats.org/officeDocument/2006/relationships/hyperlink" Target="https://my.zakupki.prom.ua/remote/dispatcher/state_purchase_view/31790572" TargetMode="External"/><Relationship Id="rId37" Type="http://schemas.openxmlformats.org/officeDocument/2006/relationships/hyperlink" Target="https://my.zakupki.prom.ua/remote/dispatcher/state_contracting_view/11179456" TargetMode="External"/><Relationship Id="rId40" Type="http://schemas.openxmlformats.org/officeDocument/2006/relationships/hyperlink" Target="https://my.zakupki.prom.ua/remote/dispatcher/state_purchase_view/30563024" TargetMode="External"/><Relationship Id="rId45" Type="http://schemas.openxmlformats.org/officeDocument/2006/relationships/hyperlink" Target="https://my.zakupki.prom.ua/remote/dispatcher/state_contracting_view/11073070" TargetMode="External"/><Relationship Id="rId53" Type="http://schemas.openxmlformats.org/officeDocument/2006/relationships/hyperlink" Target="https://my.zakupki.prom.ua/remote/dispatcher/state_contracting_view/11143824" TargetMode="External"/><Relationship Id="rId58" Type="http://schemas.openxmlformats.org/officeDocument/2006/relationships/hyperlink" Target="https://my.zakupki.prom.ua/remote/dispatcher/state_purchase_view/31235126" TargetMode="External"/><Relationship Id="rId5" Type="http://schemas.openxmlformats.org/officeDocument/2006/relationships/hyperlink" Target="https://my.zakupki.prom.ua/remote/dispatcher/state_contracting_view/12239449" TargetMode="External"/><Relationship Id="rId15" Type="http://schemas.openxmlformats.org/officeDocument/2006/relationships/hyperlink" Target="https://my.zakupki.prom.ua/remote/dispatcher/state_contracting_view/11882750" TargetMode="External"/><Relationship Id="rId23" Type="http://schemas.openxmlformats.org/officeDocument/2006/relationships/hyperlink" Target="https://my.zakupki.prom.ua/remote/dispatcher/state_contracting_view/11143984" TargetMode="External"/><Relationship Id="rId28" Type="http://schemas.openxmlformats.org/officeDocument/2006/relationships/hyperlink" Target="https://my.zakupki.prom.ua/remote/dispatcher/state_purchase_view/30135419" TargetMode="External"/><Relationship Id="rId36" Type="http://schemas.openxmlformats.org/officeDocument/2006/relationships/hyperlink" Target="https://my.zakupki.prom.ua/remote/dispatcher/state_purchase_view/31477000" TargetMode="External"/><Relationship Id="rId49" Type="http://schemas.openxmlformats.org/officeDocument/2006/relationships/hyperlink" Target="https://my.zakupki.prom.ua/remote/dispatcher/state_contracting_view/12238947" TargetMode="External"/><Relationship Id="rId57" Type="http://schemas.openxmlformats.org/officeDocument/2006/relationships/hyperlink" Target="https://my.zakupki.prom.ua/remote/dispatcher/state_contracting_view/10423892" TargetMode="External"/><Relationship Id="rId61" Type="http://schemas.openxmlformats.org/officeDocument/2006/relationships/hyperlink" Target="https://my.zakupki.prom.ua/remote/dispatcher/state_contracting_view/11121242" TargetMode="External"/><Relationship Id="rId10" Type="http://schemas.openxmlformats.org/officeDocument/2006/relationships/hyperlink" Target="https://my.zakupki.prom.ua/remote/dispatcher/state_purchase_view/29146720" TargetMode="External"/><Relationship Id="rId19" Type="http://schemas.openxmlformats.org/officeDocument/2006/relationships/hyperlink" Target="https://my.zakupki.prom.ua/remote/dispatcher/state_contracting_view/12239619" TargetMode="External"/><Relationship Id="rId31" Type="http://schemas.openxmlformats.org/officeDocument/2006/relationships/hyperlink" Target="https://my.zakupki.prom.ua/remote/dispatcher/state_contracting_view/10585950" TargetMode="External"/><Relationship Id="rId44" Type="http://schemas.openxmlformats.org/officeDocument/2006/relationships/hyperlink" Target="https://my.zakupki.prom.ua/remote/dispatcher/state_purchase_view/31243758" TargetMode="External"/><Relationship Id="rId52" Type="http://schemas.openxmlformats.org/officeDocument/2006/relationships/hyperlink" Target="https://my.zakupki.prom.ua/remote/dispatcher/state_purchase_view/31398389" TargetMode="External"/><Relationship Id="rId60" Type="http://schemas.openxmlformats.org/officeDocument/2006/relationships/hyperlink" Target="https://my.zakupki.prom.ua/remote/dispatcher/state_purchase_view/30625065" TargetMode="External"/><Relationship Id="rId65" Type="http://schemas.openxmlformats.org/officeDocument/2006/relationships/hyperlink" Target="https://my.zakupki.prom.ua/remote/dispatcher/state_contracting_view/11186538" TargetMode="External"/><Relationship Id="rId4" Type="http://schemas.openxmlformats.org/officeDocument/2006/relationships/hyperlink" Target="https://my.zakupki.prom.ua/remote/dispatcher/state_purchase_view/33726905" TargetMode="External"/><Relationship Id="rId9" Type="http://schemas.openxmlformats.org/officeDocument/2006/relationships/hyperlink" Target="https://my.zakupki.prom.ua/remote/dispatcher/state_contracting_view/11095927" TargetMode="External"/><Relationship Id="rId14" Type="http://schemas.openxmlformats.org/officeDocument/2006/relationships/hyperlink" Target="https://my.zakupki.prom.ua/remote/dispatcher/state_purchase_view/32995929" TargetMode="External"/><Relationship Id="rId22" Type="http://schemas.openxmlformats.org/officeDocument/2006/relationships/hyperlink" Target="https://my.zakupki.prom.ua/remote/dispatcher/state_purchase_view/31400163" TargetMode="External"/><Relationship Id="rId27" Type="http://schemas.openxmlformats.org/officeDocument/2006/relationships/hyperlink" Target="https://my.zakupki.prom.ua/remote/dispatcher/state_contracting_view/10277427" TargetMode="External"/><Relationship Id="rId30" Type="http://schemas.openxmlformats.org/officeDocument/2006/relationships/hyperlink" Target="https://my.zakupki.prom.ua/remote/dispatcher/state_purchase_view/30185804" TargetMode="External"/><Relationship Id="rId35" Type="http://schemas.openxmlformats.org/officeDocument/2006/relationships/hyperlink" Target="https://my.zakupki.prom.ua/remote/dispatcher/state_contracting_view/11026576" TargetMode="External"/><Relationship Id="rId43" Type="http://schemas.openxmlformats.org/officeDocument/2006/relationships/hyperlink" Target="https://my.zakupki.prom.ua/remote/dispatcher/state_contracting_view/10201507" TargetMode="External"/><Relationship Id="rId48" Type="http://schemas.openxmlformats.org/officeDocument/2006/relationships/hyperlink" Target="https://my.zakupki.prom.ua/remote/dispatcher/state_purchase_view/33725299" TargetMode="External"/><Relationship Id="rId56" Type="http://schemas.openxmlformats.org/officeDocument/2006/relationships/hyperlink" Target="https://my.zakupki.prom.ua/remote/dispatcher/state_purchase_view/29833733" TargetMode="External"/><Relationship Id="rId64" Type="http://schemas.openxmlformats.org/officeDocument/2006/relationships/hyperlink" Target="https://my.zakupki.prom.ua/remote/dispatcher/state_purchase_view/31490438" TargetMode="External"/><Relationship Id="rId8" Type="http://schemas.openxmlformats.org/officeDocument/2006/relationships/hyperlink" Target="https://my.zakupki.prom.ua/remote/dispatcher/state_purchase_view/30601163" TargetMode="External"/><Relationship Id="rId51" Type="http://schemas.openxmlformats.org/officeDocument/2006/relationships/hyperlink" Target="https://my.zakupki.prom.ua/remote/dispatcher/state_contracting_view/12290778" TargetMode="External"/><Relationship Id="rId3" Type="http://schemas.openxmlformats.org/officeDocument/2006/relationships/hyperlink" Target="https://my.zakupki.prom.ua/remote/dispatcher/state_contracting_view/10453376" TargetMode="External"/><Relationship Id="rId12" Type="http://schemas.openxmlformats.org/officeDocument/2006/relationships/hyperlink" Target="https://my.zakupki.prom.ua/remote/dispatcher/state_purchase_view/31362244" TargetMode="External"/><Relationship Id="rId17" Type="http://schemas.openxmlformats.org/officeDocument/2006/relationships/hyperlink" Target="https://my.zakupki.prom.ua/remote/dispatcher/state_contracting_view/11025839" TargetMode="External"/><Relationship Id="rId25" Type="http://schemas.openxmlformats.org/officeDocument/2006/relationships/hyperlink" Target="https://my.zakupki.prom.ua/remote/dispatcher/state_contracting_view/10585734" TargetMode="External"/><Relationship Id="rId33" Type="http://schemas.openxmlformats.org/officeDocument/2006/relationships/hyperlink" Target="https://my.zakupki.prom.ua/remote/dispatcher/state_contracting_view/11323367" TargetMode="External"/><Relationship Id="rId38" Type="http://schemas.openxmlformats.org/officeDocument/2006/relationships/hyperlink" Target="https://my.zakupki.prom.ua/remote/dispatcher/state_purchase_view/33644245" TargetMode="External"/><Relationship Id="rId46" Type="http://schemas.openxmlformats.org/officeDocument/2006/relationships/hyperlink" Target="https://my.zakupki.prom.ua/remote/dispatcher/state_purchase_view/31486264" TargetMode="External"/><Relationship Id="rId59" Type="http://schemas.openxmlformats.org/officeDocument/2006/relationships/hyperlink" Target="https://my.zakupki.prom.ua/remote/dispatcher/state_contracting_view/11068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workbookViewId="0">
      <pane ySplit="4" topLeftCell="A5" activePane="bottomLeft" state="frozen"/>
      <selection pane="bottomLeft"/>
    </sheetView>
  </sheetViews>
  <sheetFormatPr defaultColWidth="11.5546875" defaultRowHeight="14.4" x14ac:dyDescent="0.3"/>
  <cols>
    <col min="1" max="1" width="5"/>
    <col min="2" max="4" width="25"/>
    <col min="5" max="7" width="35"/>
    <col min="8" max="9" width="30"/>
    <col min="10" max="12" width="15"/>
    <col min="13" max="15" width="10"/>
  </cols>
  <sheetData>
    <row r="1" spans="1:15" x14ac:dyDescent="0.3">
      <c r="A1" s="1" t="s">
        <v>139</v>
      </c>
    </row>
    <row r="2" spans="1:15" x14ac:dyDescent="0.3">
      <c r="A2" s="2" t="s">
        <v>73</v>
      </c>
    </row>
    <row r="4" spans="1:15" ht="55.2" x14ac:dyDescent="0.3">
      <c r="A4" s="3" t="s">
        <v>145</v>
      </c>
      <c r="B4" s="3" t="s">
        <v>75</v>
      </c>
      <c r="C4" s="3" t="s">
        <v>76</v>
      </c>
      <c r="D4" s="3" t="s">
        <v>72</v>
      </c>
      <c r="E4" s="3" t="s">
        <v>135</v>
      </c>
      <c r="F4" s="3" t="s">
        <v>119</v>
      </c>
      <c r="G4" s="3" t="s">
        <v>106</v>
      </c>
      <c r="H4" s="3" t="s">
        <v>134</v>
      </c>
      <c r="I4" s="3" t="s">
        <v>114</v>
      </c>
      <c r="J4" s="3" t="s">
        <v>74</v>
      </c>
      <c r="K4" s="3" t="s">
        <v>113</v>
      </c>
      <c r="L4" s="3" t="s">
        <v>130</v>
      </c>
      <c r="M4" s="3" t="s">
        <v>94</v>
      </c>
      <c r="N4" s="3" t="s">
        <v>93</v>
      </c>
      <c r="O4" s="3" t="s">
        <v>129</v>
      </c>
    </row>
    <row r="5" spans="1:15" x14ac:dyDescent="0.3">
      <c r="A5" s="4">
        <v>1</v>
      </c>
      <c r="B5" s="2" t="str">
        <f>HYPERLINK("https://my.zakupki.prom.ua/remote/dispatcher/state_purchase_view/29898409", "UA-2021-09-15-011808-b")</f>
        <v>UA-2021-09-15-011808-b</v>
      </c>
      <c r="C5" s="2" t="s">
        <v>112</v>
      </c>
      <c r="D5" s="2" t="str">
        <f>HYPERLINK("https://my.zakupki.prom.ua/remote/dispatcher/state_contracting_view/10453376", "UA-2021-09-15-011808-b-b1")</f>
        <v>UA-2021-09-15-011808-b-b1</v>
      </c>
      <c r="E5" s="1" t="s">
        <v>118</v>
      </c>
      <c r="F5" s="1" t="s">
        <v>118</v>
      </c>
      <c r="G5" s="1" t="s">
        <v>29</v>
      </c>
      <c r="H5" s="1" t="s">
        <v>97</v>
      </c>
      <c r="I5" s="1" t="s">
        <v>127</v>
      </c>
      <c r="J5" s="1" t="s">
        <v>31</v>
      </c>
      <c r="K5" s="1" t="s">
        <v>63</v>
      </c>
      <c r="L5" s="5">
        <v>25375</v>
      </c>
      <c r="M5" s="6">
        <v>44453</v>
      </c>
      <c r="N5" s="6">
        <v>44561</v>
      </c>
      <c r="O5" s="1" t="s">
        <v>140</v>
      </c>
    </row>
    <row r="6" spans="1:15" x14ac:dyDescent="0.3">
      <c r="A6" s="4">
        <v>2</v>
      </c>
      <c r="B6" s="2" t="str">
        <f>HYPERLINK("https://my.zakupki.prom.ua/remote/dispatcher/state_purchase_view/33726905", "UA-2021-12-24-015095-c")</f>
        <v>UA-2021-12-24-015095-c</v>
      </c>
      <c r="C6" s="2" t="s">
        <v>112</v>
      </c>
      <c r="D6" s="2" t="str">
        <f>HYPERLINK("https://my.zakupki.prom.ua/remote/dispatcher/state_contracting_view/12239449", "UA-2021-12-24-015095-c-c1")</f>
        <v>UA-2021-12-24-015095-c-c1</v>
      </c>
      <c r="E6" s="1" t="s">
        <v>23</v>
      </c>
      <c r="F6" s="1" t="s">
        <v>81</v>
      </c>
      <c r="G6" s="1" t="s">
        <v>22</v>
      </c>
      <c r="H6" s="1" t="s">
        <v>97</v>
      </c>
      <c r="I6" s="1" t="s">
        <v>128</v>
      </c>
      <c r="J6" s="1" t="s">
        <v>16</v>
      </c>
      <c r="K6" s="1" t="s">
        <v>49</v>
      </c>
      <c r="L6" s="5">
        <v>48000</v>
      </c>
      <c r="M6" s="6">
        <v>44553</v>
      </c>
      <c r="N6" s="6">
        <v>44561</v>
      </c>
      <c r="O6" s="1" t="s">
        <v>140</v>
      </c>
    </row>
    <row r="7" spans="1:15" x14ac:dyDescent="0.3">
      <c r="A7" s="4">
        <v>3</v>
      </c>
      <c r="B7" s="2" t="str">
        <f>HYPERLINK("https://my.zakupki.prom.ua/remote/dispatcher/state_purchase_view/31361174", "UA-2021-11-03-000797-a")</f>
        <v>UA-2021-11-03-000797-a</v>
      </c>
      <c r="C7" s="2" t="s">
        <v>112</v>
      </c>
      <c r="D7" s="2" t="str">
        <f>HYPERLINK("https://my.zakupki.prom.ua/remote/dispatcher/state_contracting_view/11126683", "UA-2021-11-03-000797-a-a1")</f>
        <v>UA-2021-11-03-000797-a-a1</v>
      </c>
      <c r="E7" s="1" t="s">
        <v>99</v>
      </c>
      <c r="F7" s="1" t="s">
        <v>99</v>
      </c>
      <c r="G7" s="1" t="s">
        <v>62</v>
      </c>
      <c r="H7" s="1" t="s">
        <v>97</v>
      </c>
      <c r="I7" s="1" t="s">
        <v>86</v>
      </c>
      <c r="J7" s="1" t="s">
        <v>27</v>
      </c>
      <c r="K7" s="1" t="s">
        <v>4</v>
      </c>
      <c r="L7" s="5">
        <v>3000</v>
      </c>
      <c r="M7" s="6">
        <v>44498</v>
      </c>
      <c r="N7" s="6">
        <v>44561</v>
      </c>
      <c r="O7" s="1" t="s">
        <v>140</v>
      </c>
    </row>
    <row r="8" spans="1:15" x14ac:dyDescent="0.3">
      <c r="A8" s="4">
        <v>4</v>
      </c>
      <c r="B8" s="2" t="str">
        <f>HYPERLINK("https://my.zakupki.prom.ua/remote/dispatcher/state_purchase_view/30601163", "UA-2021-10-07-015320-b")</f>
        <v>UA-2021-10-07-015320-b</v>
      </c>
      <c r="C8" s="2" t="s">
        <v>112</v>
      </c>
      <c r="D8" s="2" t="str">
        <f>HYPERLINK("https://my.zakupki.prom.ua/remote/dispatcher/state_contracting_view/11095927", "UA-2021-10-07-015320-b-a1")</f>
        <v>UA-2021-10-07-015320-b-a1</v>
      </c>
      <c r="E8" s="1" t="s">
        <v>115</v>
      </c>
      <c r="F8" s="1" t="s">
        <v>115</v>
      </c>
      <c r="G8" s="1" t="s">
        <v>65</v>
      </c>
      <c r="H8" s="1" t="s">
        <v>95</v>
      </c>
      <c r="I8" s="1" t="s">
        <v>138</v>
      </c>
      <c r="J8" s="1" t="s">
        <v>16</v>
      </c>
      <c r="K8" s="1" t="s">
        <v>66</v>
      </c>
      <c r="L8" s="5">
        <v>176900</v>
      </c>
      <c r="M8" s="6">
        <v>44498</v>
      </c>
      <c r="N8" s="6">
        <v>44561</v>
      </c>
      <c r="O8" s="1" t="s">
        <v>141</v>
      </c>
    </row>
    <row r="9" spans="1:15" x14ac:dyDescent="0.3">
      <c r="A9" s="4">
        <v>5</v>
      </c>
      <c r="B9" s="2" t="str">
        <f>HYPERLINK("https://my.zakupki.prom.ua/remote/dispatcher/state_purchase_view/29146720", "UA-2021-08-18-014138-a")</f>
        <v>UA-2021-08-18-014138-a</v>
      </c>
      <c r="C9" s="2" t="s">
        <v>112</v>
      </c>
      <c r="D9" s="2" t="str">
        <f>HYPERLINK("https://my.zakupki.prom.ua/remote/dispatcher/state_contracting_view/10490771", "UA-2021-08-18-014138-a-c1")</f>
        <v>UA-2021-08-18-014138-a-c1</v>
      </c>
      <c r="E9" s="1" t="s">
        <v>83</v>
      </c>
      <c r="F9" s="1" t="s">
        <v>83</v>
      </c>
      <c r="G9" s="1" t="s">
        <v>61</v>
      </c>
      <c r="H9" s="1" t="s">
        <v>84</v>
      </c>
      <c r="I9" s="1" t="s">
        <v>136</v>
      </c>
      <c r="J9" s="1" t="s">
        <v>32</v>
      </c>
      <c r="K9" s="1" t="s">
        <v>64</v>
      </c>
      <c r="L9" s="5">
        <v>329950</v>
      </c>
      <c r="M9" s="6">
        <v>44456</v>
      </c>
      <c r="N9" s="6">
        <v>44561</v>
      </c>
      <c r="O9" s="1" t="s">
        <v>141</v>
      </c>
    </row>
    <row r="10" spans="1:15" x14ac:dyDescent="0.3">
      <c r="A10" s="4">
        <v>6</v>
      </c>
      <c r="B10" s="2" t="str">
        <f>HYPERLINK("https://my.zakupki.prom.ua/remote/dispatcher/state_purchase_view/31362244", "UA-2021-11-03-001099-a")</f>
        <v>UA-2021-11-03-001099-a</v>
      </c>
      <c r="C10" s="2" t="s">
        <v>112</v>
      </c>
      <c r="D10" s="2" t="str">
        <f>HYPERLINK("https://my.zakupki.prom.ua/remote/dispatcher/state_contracting_view/11126972", "UA-2021-11-03-001099-a-a1")</f>
        <v>UA-2021-11-03-001099-a-a1</v>
      </c>
      <c r="E10" s="1" t="s">
        <v>103</v>
      </c>
      <c r="F10" s="1" t="s">
        <v>103</v>
      </c>
      <c r="G10" s="1" t="s">
        <v>62</v>
      </c>
      <c r="H10" s="1" t="s">
        <v>97</v>
      </c>
      <c r="I10" s="1" t="s">
        <v>79</v>
      </c>
      <c r="J10" s="1" t="s">
        <v>24</v>
      </c>
      <c r="K10" s="1" t="s">
        <v>14</v>
      </c>
      <c r="L10" s="5">
        <v>2832</v>
      </c>
      <c r="M10" s="6">
        <v>44498</v>
      </c>
      <c r="N10" s="6">
        <v>44561</v>
      </c>
      <c r="O10" s="1" t="s">
        <v>140</v>
      </c>
    </row>
    <row r="11" spans="1:15" x14ac:dyDescent="0.3">
      <c r="A11" s="4">
        <v>7</v>
      </c>
      <c r="B11" s="2" t="str">
        <f>HYPERLINK("https://my.zakupki.prom.ua/remote/dispatcher/state_purchase_view/32995929", "UA-2021-12-13-011633-c")</f>
        <v>UA-2021-12-13-011633-c</v>
      </c>
      <c r="C11" s="2" t="s">
        <v>112</v>
      </c>
      <c r="D11" s="2" t="str">
        <f>HYPERLINK("https://my.zakupki.prom.ua/remote/dispatcher/state_contracting_view/11882750", "UA-2021-12-13-011633-c-c1")</f>
        <v>UA-2021-12-13-011633-c-c1</v>
      </c>
      <c r="E11" s="1" t="s">
        <v>144</v>
      </c>
      <c r="F11" s="1" t="s">
        <v>109</v>
      </c>
      <c r="G11" s="1" t="s">
        <v>68</v>
      </c>
      <c r="H11" s="1" t="s">
        <v>97</v>
      </c>
      <c r="I11" s="1" t="s">
        <v>132</v>
      </c>
      <c r="J11" s="1" t="s">
        <v>35</v>
      </c>
      <c r="K11" s="1" t="s">
        <v>12</v>
      </c>
      <c r="L11" s="5">
        <v>6500</v>
      </c>
      <c r="M11" s="6">
        <v>44539</v>
      </c>
      <c r="N11" s="6">
        <v>44561</v>
      </c>
      <c r="O11" s="1" t="s">
        <v>140</v>
      </c>
    </row>
    <row r="12" spans="1:15" x14ac:dyDescent="0.3">
      <c r="A12" s="4">
        <v>8</v>
      </c>
      <c r="B12" s="2" t="str">
        <f>HYPERLINK("https://my.zakupki.prom.ua/remote/dispatcher/state_purchase_view/31140144", "UA-2021-10-26-011612-b")</f>
        <v>UA-2021-10-26-011612-b</v>
      </c>
      <c r="C12" s="2" t="s">
        <v>112</v>
      </c>
      <c r="D12" s="2" t="str">
        <f>HYPERLINK("https://my.zakupki.prom.ua/remote/dispatcher/state_contracting_view/11025839", "UA-2021-10-26-011612-b-b1")</f>
        <v>UA-2021-10-26-011612-b-b1</v>
      </c>
      <c r="E12" s="1" t="s">
        <v>88</v>
      </c>
      <c r="F12" s="1" t="s">
        <v>88</v>
      </c>
      <c r="G12" s="1" t="s">
        <v>59</v>
      </c>
      <c r="H12" s="1" t="s">
        <v>97</v>
      </c>
      <c r="I12" s="1" t="s">
        <v>78</v>
      </c>
      <c r="J12" s="1" t="s">
        <v>6</v>
      </c>
      <c r="K12" s="1" t="s">
        <v>42</v>
      </c>
      <c r="L12" s="5">
        <v>455.4</v>
      </c>
      <c r="M12" s="6">
        <v>44402</v>
      </c>
      <c r="N12" s="6">
        <v>44561</v>
      </c>
      <c r="O12" s="1" t="s">
        <v>140</v>
      </c>
    </row>
    <row r="13" spans="1:15" x14ac:dyDescent="0.3">
      <c r="A13" s="4">
        <v>9</v>
      </c>
      <c r="B13" s="2" t="str">
        <f>HYPERLINK("https://my.zakupki.prom.ua/remote/dispatcher/state_purchase_view/33728289", "UA-2021-12-24-015405-c")</f>
        <v>UA-2021-12-24-015405-c</v>
      </c>
      <c r="C13" s="2" t="s">
        <v>112</v>
      </c>
      <c r="D13" s="2" t="str">
        <f>HYPERLINK("https://my.zakupki.prom.ua/remote/dispatcher/state_contracting_view/12239619", "UA-2021-12-24-015405-c-c1")</f>
        <v>UA-2021-12-24-015405-c-c1</v>
      </c>
      <c r="E13" s="1" t="s">
        <v>110</v>
      </c>
      <c r="F13" s="1" t="s">
        <v>111</v>
      </c>
      <c r="G13" s="1" t="s">
        <v>45</v>
      </c>
      <c r="H13" s="1" t="s">
        <v>97</v>
      </c>
      <c r="I13" s="1" t="s">
        <v>128</v>
      </c>
      <c r="J13" s="1" t="s">
        <v>16</v>
      </c>
      <c r="K13" s="1" t="s">
        <v>28</v>
      </c>
      <c r="L13" s="5">
        <v>49800</v>
      </c>
      <c r="M13" s="6">
        <v>44553</v>
      </c>
      <c r="N13" s="6">
        <v>44561</v>
      </c>
      <c r="O13" s="1" t="s">
        <v>140</v>
      </c>
    </row>
    <row r="14" spans="1:15" x14ac:dyDescent="0.3">
      <c r="A14" s="4">
        <v>10</v>
      </c>
      <c r="B14" s="2" t="str">
        <f>HYPERLINK("https://my.zakupki.prom.ua/remote/dispatcher/state_purchase_view/33002333", "UA-2021-12-13-013459-c")</f>
        <v>UA-2021-12-13-013459-c</v>
      </c>
      <c r="C14" s="2" t="s">
        <v>112</v>
      </c>
      <c r="D14" s="2" t="str">
        <f>HYPERLINK("https://my.zakupki.prom.ua/remote/dispatcher/state_contracting_view/11884985", "UA-2021-12-13-013459-c-c1")</f>
        <v>UA-2021-12-13-013459-c-c1</v>
      </c>
      <c r="E14" s="1" t="s">
        <v>89</v>
      </c>
      <c r="F14" s="1" t="s">
        <v>108</v>
      </c>
      <c r="G14" s="1" t="s">
        <v>68</v>
      </c>
      <c r="H14" s="1" t="s">
        <v>97</v>
      </c>
      <c r="I14" s="1" t="s">
        <v>132</v>
      </c>
      <c r="J14" s="1" t="s">
        <v>35</v>
      </c>
      <c r="K14" s="1" t="s">
        <v>19</v>
      </c>
      <c r="L14" s="5">
        <v>2000</v>
      </c>
      <c r="M14" s="6">
        <v>44539</v>
      </c>
      <c r="N14" s="6">
        <v>44561</v>
      </c>
      <c r="O14" s="1" t="s">
        <v>140</v>
      </c>
    </row>
    <row r="15" spans="1:15" x14ac:dyDescent="0.3">
      <c r="A15" s="4">
        <v>11</v>
      </c>
      <c r="B15" s="2" t="str">
        <f>HYPERLINK("https://my.zakupki.prom.ua/remote/dispatcher/state_purchase_view/31400163", "UA-2021-11-03-014761-a")</f>
        <v>UA-2021-11-03-014761-a</v>
      </c>
      <c r="C15" s="2" t="s">
        <v>112</v>
      </c>
      <c r="D15" s="2" t="str">
        <f>HYPERLINK("https://my.zakupki.prom.ua/remote/dispatcher/state_contracting_view/11143984", "UA-2021-11-03-014761-a-a1")</f>
        <v>UA-2021-11-03-014761-a-a1</v>
      </c>
      <c r="E15" s="1" t="s">
        <v>100</v>
      </c>
      <c r="F15" s="1" t="s">
        <v>100</v>
      </c>
      <c r="G15" s="1" t="s">
        <v>62</v>
      </c>
      <c r="H15" s="1" t="s">
        <v>97</v>
      </c>
      <c r="I15" s="1" t="s">
        <v>86</v>
      </c>
      <c r="J15" s="1" t="s">
        <v>27</v>
      </c>
      <c r="K15" s="1" t="s">
        <v>7</v>
      </c>
      <c r="L15" s="5">
        <v>4050</v>
      </c>
      <c r="M15" s="6">
        <v>44503</v>
      </c>
      <c r="N15" s="6">
        <v>44561</v>
      </c>
      <c r="O15" s="1" t="s">
        <v>140</v>
      </c>
    </row>
    <row r="16" spans="1:15" x14ac:dyDescent="0.3">
      <c r="A16" s="4">
        <v>12</v>
      </c>
      <c r="B16" s="2" t="str">
        <f>HYPERLINK("https://my.zakupki.prom.ua/remote/dispatcher/state_purchase_view/30185139", "UA-2021-09-23-013122-b")</f>
        <v>UA-2021-09-23-013122-b</v>
      </c>
      <c r="C16" s="2" t="s">
        <v>112</v>
      </c>
      <c r="D16" s="2" t="str">
        <f>HYPERLINK("https://my.zakupki.prom.ua/remote/dispatcher/state_contracting_view/10585734", "UA-2021-09-23-013122-b-b1")</f>
        <v>UA-2021-09-23-013122-b-b1</v>
      </c>
      <c r="E16" s="1" t="s">
        <v>121</v>
      </c>
      <c r="F16" s="1" t="s">
        <v>121</v>
      </c>
      <c r="G16" s="1" t="s">
        <v>58</v>
      </c>
      <c r="H16" s="1" t="s">
        <v>97</v>
      </c>
      <c r="I16" s="1" t="s">
        <v>78</v>
      </c>
      <c r="J16" s="1" t="s">
        <v>6</v>
      </c>
      <c r="K16" s="1" t="s">
        <v>39</v>
      </c>
      <c r="L16" s="5">
        <v>302.7</v>
      </c>
      <c r="M16" s="6">
        <v>44460</v>
      </c>
      <c r="N16" s="6">
        <v>44561</v>
      </c>
      <c r="O16" s="1" t="s">
        <v>140</v>
      </c>
    </row>
    <row r="17" spans="1:15" x14ac:dyDescent="0.3">
      <c r="A17" s="4">
        <v>13</v>
      </c>
      <c r="B17" s="2" t="str">
        <f>HYPERLINK("https://my.zakupki.prom.ua/remote/dispatcher/state_purchase_view/29517304", "UA-2021-09-03-004289-c")</f>
        <v>UA-2021-09-03-004289-c</v>
      </c>
      <c r="C17" s="2" t="s">
        <v>112</v>
      </c>
      <c r="D17" s="2" t="str">
        <f>HYPERLINK("https://my.zakupki.prom.ua/remote/dispatcher/state_contracting_view/10277427", "UA-2021-09-03-004289-c-c1")</f>
        <v>UA-2021-09-03-004289-c-c1</v>
      </c>
      <c r="E17" s="1" t="s">
        <v>101</v>
      </c>
      <c r="F17" s="1" t="s">
        <v>101</v>
      </c>
      <c r="G17" s="1" t="s">
        <v>62</v>
      </c>
      <c r="H17" s="1" t="s">
        <v>97</v>
      </c>
      <c r="I17" s="1" t="s">
        <v>86</v>
      </c>
      <c r="J17" s="1" t="s">
        <v>27</v>
      </c>
      <c r="K17" s="1" t="s">
        <v>5</v>
      </c>
      <c r="L17" s="5">
        <v>3000</v>
      </c>
      <c r="M17" s="6">
        <v>44442</v>
      </c>
      <c r="N17" s="6">
        <v>44561</v>
      </c>
      <c r="O17" s="1" t="s">
        <v>140</v>
      </c>
    </row>
    <row r="18" spans="1:15" x14ac:dyDescent="0.3">
      <c r="A18" s="4">
        <v>14</v>
      </c>
      <c r="B18" s="2" t="str">
        <f>HYPERLINK("https://my.zakupki.prom.ua/remote/dispatcher/state_purchase_view/30135419", "UA-2021-09-22-013206-b")</f>
        <v>UA-2021-09-22-013206-b</v>
      </c>
      <c r="C18" s="2" t="s">
        <v>112</v>
      </c>
      <c r="D18" s="2" t="str">
        <f>HYPERLINK("https://my.zakupki.prom.ua/remote/dispatcher/state_contracting_view/10562828", "UA-2021-09-22-013206-b-b1")</f>
        <v>UA-2021-09-22-013206-b-b1</v>
      </c>
      <c r="E18" s="1" t="s">
        <v>124</v>
      </c>
      <c r="F18" s="1" t="s">
        <v>123</v>
      </c>
      <c r="G18" s="1" t="s">
        <v>9</v>
      </c>
      <c r="H18" s="1" t="s">
        <v>97</v>
      </c>
      <c r="I18" s="1" t="s">
        <v>131</v>
      </c>
      <c r="J18" s="1" t="s">
        <v>48</v>
      </c>
      <c r="K18" s="1" t="s">
        <v>51</v>
      </c>
      <c r="L18" s="5">
        <v>5974</v>
      </c>
      <c r="M18" s="6">
        <v>44459</v>
      </c>
      <c r="N18" s="6">
        <v>44561</v>
      </c>
      <c r="O18" s="1" t="s">
        <v>140</v>
      </c>
    </row>
    <row r="19" spans="1:15" x14ac:dyDescent="0.3">
      <c r="A19" s="4">
        <v>15</v>
      </c>
      <c r="B19" s="2" t="str">
        <f>HYPERLINK("https://my.zakupki.prom.ua/remote/dispatcher/state_purchase_view/30185804", "UA-2021-09-23-013336-b")</f>
        <v>UA-2021-09-23-013336-b</v>
      </c>
      <c r="C19" s="2" t="s">
        <v>112</v>
      </c>
      <c r="D19" s="2" t="str">
        <f>HYPERLINK("https://my.zakupki.prom.ua/remote/dispatcher/state_contracting_view/10585950", "UA-2021-09-23-013336-b-b1")</f>
        <v>UA-2021-09-23-013336-b-b1</v>
      </c>
      <c r="E19" s="1" t="s">
        <v>122</v>
      </c>
      <c r="F19" s="1" t="s">
        <v>122</v>
      </c>
      <c r="G19" s="1" t="s">
        <v>58</v>
      </c>
      <c r="H19" s="1" t="s">
        <v>97</v>
      </c>
      <c r="I19" s="1" t="s">
        <v>78</v>
      </c>
      <c r="J19" s="1" t="s">
        <v>6</v>
      </c>
      <c r="K19" s="1" t="s">
        <v>41</v>
      </c>
      <c r="L19" s="5">
        <v>302.7</v>
      </c>
      <c r="M19" s="6">
        <v>44460</v>
      </c>
      <c r="N19" s="6">
        <v>44561</v>
      </c>
      <c r="O19" s="1" t="s">
        <v>140</v>
      </c>
    </row>
    <row r="20" spans="1:15" x14ac:dyDescent="0.3">
      <c r="A20" s="4">
        <v>16</v>
      </c>
      <c r="B20" s="2" t="str">
        <f>HYPERLINK("https://my.zakupki.prom.ua/remote/dispatcher/state_purchase_view/31790572", "UA-2021-11-15-010741-a")</f>
        <v>UA-2021-11-15-010741-a</v>
      </c>
      <c r="C20" s="2" t="s">
        <v>112</v>
      </c>
      <c r="D20" s="2" t="str">
        <f>HYPERLINK("https://my.zakupki.prom.ua/remote/dispatcher/state_contracting_view/11323367", "UA-2021-11-15-010741-a-a1")</f>
        <v>UA-2021-11-15-010741-a-a1</v>
      </c>
      <c r="E20" s="1" t="s">
        <v>142</v>
      </c>
      <c r="F20" s="1" t="s">
        <v>2</v>
      </c>
      <c r="G20" s="1" t="s">
        <v>46</v>
      </c>
      <c r="H20" s="1" t="s">
        <v>97</v>
      </c>
      <c r="I20" s="1" t="s">
        <v>126</v>
      </c>
      <c r="J20" s="1" t="s">
        <v>33</v>
      </c>
      <c r="K20" s="1" t="s">
        <v>13</v>
      </c>
      <c r="L20" s="5">
        <v>2650</v>
      </c>
      <c r="M20" s="6">
        <v>44512</v>
      </c>
      <c r="N20" s="6">
        <v>44561</v>
      </c>
      <c r="O20" s="1" t="s">
        <v>140</v>
      </c>
    </row>
    <row r="21" spans="1:15" x14ac:dyDescent="0.3">
      <c r="A21" s="4">
        <v>17</v>
      </c>
      <c r="B21" s="2" t="str">
        <f>HYPERLINK("https://my.zakupki.prom.ua/remote/dispatcher/state_purchase_view/31142044", "UA-2021-10-26-012070-b")</f>
        <v>UA-2021-10-26-012070-b</v>
      </c>
      <c r="C21" s="2" t="s">
        <v>112</v>
      </c>
      <c r="D21" s="2" t="str">
        <f>HYPERLINK("https://my.zakupki.prom.ua/remote/dispatcher/state_contracting_view/11026576", "UA-2021-10-26-012070-b-b1")</f>
        <v>UA-2021-10-26-012070-b-b1</v>
      </c>
      <c r="E21" s="1" t="s">
        <v>87</v>
      </c>
      <c r="F21" s="1" t="s">
        <v>87</v>
      </c>
      <c r="G21" s="1" t="s">
        <v>59</v>
      </c>
      <c r="H21" s="1" t="s">
        <v>97</v>
      </c>
      <c r="I21" s="1" t="s">
        <v>78</v>
      </c>
      <c r="J21" s="1" t="s">
        <v>6</v>
      </c>
      <c r="K21" s="1" t="s">
        <v>43</v>
      </c>
      <c r="L21" s="5">
        <v>605.4</v>
      </c>
      <c r="M21" s="6">
        <v>44494</v>
      </c>
      <c r="N21" s="6">
        <v>44561</v>
      </c>
      <c r="O21" s="1" t="s">
        <v>140</v>
      </c>
    </row>
    <row r="22" spans="1:15" x14ac:dyDescent="0.3">
      <c r="A22" s="4">
        <v>18</v>
      </c>
      <c r="B22" s="2" t="str">
        <f>HYPERLINK("https://my.zakupki.prom.ua/remote/dispatcher/state_purchase_view/31477000", "UA-2021-11-05-007649-b")</f>
        <v>UA-2021-11-05-007649-b</v>
      </c>
      <c r="C22" s="2" t="s">
        <v>112</v>
      </c>
      <c r="D22" s="2" t="str">
        <f>HYPERLINK("https://my.zakupki.prom.ua/remote/dispatcher/state_contracting_view/11179456", "UA-2021-11-05-007649-b-b1")</f>
        <v>UA-2021-11-05-007649-b-b1</v>
      </c>
      <c r="E22" s="1" t="s">
        <v>105</v>
      </c>
      <c r="F22" s="1" t="s">
        <v>105</v>
      </c>
      <c r="G22" s="1" t="s">
        <v>34</v>
      </c>
      <c r="H22" s="1" t="s">
        <v>97</v>
      </c>
      <c r="I22" s="1" t="s">
        <v>80</v>
      </c>
      <c r="J22" s="1" t="s">
        <v>25</v>
      </c>
      <c r="K22" s="1" t="s">
        <v>70</v>
      </c>
      <c r="L22" s="5">
        <v>17440</v>
      </c>
      <c r="M22" s="6">
        <v>44504</v>
      </c>
      <c r="N22" s="6">
        <v>44561</v>
      </c>
      <c r="O22" s="1" t="s">
        <v>140</v>
      </c>
    </row>
    <row r="23" spans="1:15" x14ac:dyDescent="0.3">
      <c r="A23" s="4">
        <v>19</v>
      </c>
      <c r="B23" s="2" t="str">
        <f>HYPERLINK("https://my.zakupki.prom.ua/remote/dispatcher/state_purchase_view/33644245", "UA-2021-12-23-014105-c")</f>
        <v>UA-2021-12-23-014105-c</v>
      </c>
      <c r="C23" s="2" t="s">
        <v>112</v>
      </c>
      <c r="D23" s="2" t="str">
        <f>HYPERLINK("https://my.zakupki.prom.ua/remote/dispatcher/state_contracting_view/12198884", "UA-2021-12-23-014105-c-c1")</f>
        <v>UA-2021-12-23-014105-c-c1</v>
      </c>
      <c r="E23" s="1" t="s">
        <v>11</v>
      </c>
      <c r="F23" s="1" t="s">
        <v>10</v>
      </c>
      <c r="G23" s="1" t="s">
        <v>9</v>
      </c>
      <c r="H23" s="1" t="s">
        <v>97</v>
      </c>
      <c r="I23" s="1" t="s">
        <v>131</v>
      </c>
      <c r="J23" s="1" t="s">
        <v>48</v>
      </c>
      <c r="K23" s="1" t="s">
        <v>52</v>
      </c>
      <c r="L23" s="5">
        <v>2553.06</v>
      </c>
      <c r="M23" s="6">
        <v>44550</v>
      </c>
      <c r="N23" s="6">
        <v>44561</v>
      </c>
      <c r="O23" s="1" t="s">
        <v>140</v>
      </c>
    </row>
    <row r="24" spans="1:15" x14ac:dyDescent="0.3">
      <c r="A24" s="4">
        <v>20</v>
      </c>
      <c r="B24" s="2" t="str">
        <f>HYPERLINK("https://my.zakupki.prom.ua/remote/dispatcher/state_purchase_view/30563024", "UA-2021-10-07-001841-b")</f>
        <v>UA-2021-10-07-001841-b</v>
      </c>
      <c r="C24" s="2" t="s">
        <v>112</v>
      </c>
      <c r="D24" s="2" t="str">
        <f>HYPERLINK("https://my.zakupki.prom.ua/remote/dispatcher/state_contracting_view/11142895", "UA-2021-10-07-001841-b-b1")</f>
        <v>UA-2021-10-07-001841-b-b1</v>
      </c>
      <c r="E24" s="1" t="s">
        <v>92</v>
      </c>
      <c r="F24" s="1" t="s">
        <v>92</v>
      </c>
      <c r="G24" s="1" t="s">
        <v>56</v>
      </c>
      <c r="H24" s="1" t="s">
        <v>95</v>
      </c>
      <c r="I24" s="1" t="s">
        <v>133</v>
      </c>
      <c r="J24" s="1" t="s">
        <v>47</v>
      </c>
      <c r="K24" s="1" t="s">
        <v>69</v>
      </c>
      <c r="L24" s="5">
        <v>668750.24</v>
      </c>
      <c r="M24" s="6">
        <v>44503</v>
      </c>
      <c r="N24" s="6">
        <v>44561</v>
      </c>
      <c r="O24" s="1" t="s">
        <v>141</v>
      </c>
    </row>
    <row r="25" spans="1:15" x14ac:dyDescent="0.3">
      <c r="A25" s="4">
        <v>21</v>
      </c>
      <c r="B25" s="2" t="str">
        <f>HYPERLINK("https://my.zakupki.prom.ua/remote/dispatcher/state_purchase_view/29352550", "UA-2021-08-28-004114-a")</f>
        <v>UA-2021-08-28-004114-a</v>
      </c>
      <c r="C25" s="2" t="s">
        <v>112</v>
      </c>
      <c r="D25" s="2" t="str">
        <f>HYPERLINK("https://my.zakupki.prom.ua/remote/dispatcher/state_contracting_view/10201507", "UA-2021-08-28-004114-a-a1")</f>
        <v>UA-2021-08-28-004114-a-a1</v>
      </c>
      <c r="E25" s="1" t="s">
        <v>116</v>
      </c>
      <c r="F25" s="1" t="s">
        <v>116</v>
      </c>
      <c r="G25" s="1" t="s">
        <v>55</v>
      </c>
      <c r="H25" s="1" t="s">
        <v>97</v>
      </c>
      <c r="I25" s="1" t="s">
        <v>82</v>
      </c>
      <c r="J25" s="1" t="s">
        <v>21</v>
      </c>
      <c r="K25" s="1" t="s">
        <v>26</v>
      </c>
      <c r="L25" s="5">
        <v>5498.83</v>
      </c>
      <c r="M25" s="6">
        <v>44435</v>
      </c>
      <c r="N25" s="6">
        <v>44561</v>
      </c>
      <c r="O25" s="1" t="s">
        <v>140</v>
      </c>
    </row>
    <row r="26" spans="1:15" x14ac:dyDescent="0.3">
      <c r="A26" s="4">
        <v>22</v>
      </c>
      <c r="B26" s="2" t="str">
        <f>HYPERLINK("https://my.zakupki.prom.ua/remote/dispatcher/state_purchase_view/31243758", "UA-2021-10-29-003015-a")</f>
        <v>UA-2021-10-29-003015-a</v>
      </c>
      <c r="C26" s="2" t="s">
        <v>112</v>
      </c>
      <c r="D26" s="2" t="str">
        <f>HYPERLINK("https://my.zakupki.prom.ua/remote/dispatcher/state_contracting_view/11073070", "UA-2021-10-29-003015-a-a1")</f>
        <v>UA-2021-10-29-003015-a-a1</v>
      </c>
      <c r="E26" s="1" t="s">
        <v>96</v>
      </c>
      <c r="F26" s="1" t="s">
        <v>96</v>
      </c>
      <c r="G26" s="1" t="s">
        <v>60</v>
      </c>
      <c r="H26" s="1" t="s">
        <v>97</v>
      </c>
      <c r="I26" s="1" t="s">
        <v>86</v>
      </c>
      <c r="J26" s="1" t="s">
        <v>27</v>
      </c>
      <c r="K26" s="1" t="s">
        <v>8</v>
      </c>
      <c r="L26" s="5">
        <v>4008</v>
      </c>
      <c r="M26" s="6">
        <v>44496</v>
      </c>
      <c r="N26" s="6">
        <v>44561</v>
      </c>
      <c r="O26" s="1" t="s">
        <v>140</v>
      </c>
    </row>
    <row r="27" spans="1:15" x14ac:dyDescent="0.3">
      <c r="A27" s="4">
        <v>23</v>
      </c>
      <c r="B27" s="2" t="str">
        <f>HYPERLINK("https://my.zakupki.prom.ua/remote/dispatcher/state_purchase_view/31486264", "UA-2021-11-05-010969-b")</f>
        <v>UA-2021-11-05-010969-b</v>
      </c>
      <c r="C27" s="2" t="s">
        <v>112</v>
      </c>
      <c r="D27" s="2" t="str">
        <f>HYPERLINK("https://my.zakupki.prom.ua/remote/dispatcher/state_contracting_view/11183795", "UA-2021-11-05-010969-b-b1")</f>
        <v>UA-2021-11-05-010969-b-b1</v>
      </c>
      <c r="E27" s="1" t="s">
        <v>1</v>
      </c>
      <c r="F27" s="1" t="s">
        <v>143</v>
      </c>
      <c r="G27" s="1" t="s">
        <v>53</v>
      </c>
      <c r="H27" s="1" t="s">
        <v>97</v>
      </c>
      <c r="I27" s="1" t="s">
        <v>80</v>
      </c>
      <c r="J27" s="1" t="s">
        <v>25</v>
      </c>
      <c r="K27" s="1" t="s">
        <v>71</v>
      </c>
      <c r="L27" s="5">
        <v>19839.669999999998</v>
      </c>
      <c r="M27" s="6">
        <v>44505</v>
      </c>
      <c r="N27" s="6">
        <v>44561</v>
      </c>
      <c r="O27" s="1" t="s">
        <v>140</v>
      </c>
    </row>
    <row r="28" spans="1:15" x14ac:dyDescent="0.3">
      <c r="A28" s="4">
        <v>24</v>
      </c>
      <c r="B28" s="2" t="str">
        <f>HYPERLINK("https://my.zakupki.prom.ua/remote/dispatcher/state_purchase_view/33725299", "UA-2021-12-24-014697-c")</f>
        <v>UA-2021-12-24-014697-c</v>
      </c>
      <c r="C28" s="2" t="s">
        <v>112</v>
      </c>
      <c r="D28" s="2" t="str">
        <f>HYPERLINK("https://my.zakupki.prom.ua/remote/dispatcher/state_contracting_view/12238947", "UA-2021-12-24-014697-c-c1")</f>
        <v>UA-2021-12-24-014697-c-c1</v>
      </c>
      <c r="E28" s="1" t="s">
        <v>37</v>
      </c>
      <c r="F28" s="1" t="s">
        <v>38</v>
      </c>
      <c r="G28" s="1" t="s">
        <v>36</v>
      </c>
      <c r="H28" s="1" t="s">
        <v>97</v>
      </c>
      <c r="I28" s="1" t="s">
        <v>128</v>
      </c>
      <c r="J28" s="1" t="s">
        <v>16</v>
      </c>
      <c r="K28" s="1" t="s">
        <v>57</v>
      </c>
      <c r="L28" s="5">
        <v>37620</v>
      </c>
      <c r="M28" s="6">
        <v>44553</v>
      </c>
      <c r="N28" s="6">
        <v>44561</v>
      </c>
      <c r="O28" s="1" t="s">
        <v>141</v>
      </c>
    </row>
    <row r="29" spans="1:15" x14ac:dyDescent="0.3">
      <c r="A29" s="4">
        <v>25</v>
      </c>
      <c r="B29" s="2" t="str">
        <f>HYPERLINK("https://my.zakupki.prom.ua/remote/dispatcher/state_purchase_view/33827848", "UA-2021-12-29-003453-c")</f>
        <v>UA-2021-12-29-003453-c</v>
      </c>
      <c r="C29" s="2" t="s">
        <v>112</v>
      </c>
      <c r="D29" s="2" t="str">
        <f>HYPERLINK("https://my.zakupki.prom.ua/remote/dispatcher/state_contracting_view/12290778", "UA-2021-12-29-003453-c-c1")</f>
        <v>UA-2021-12-29-003453-c-c1</v>
      </c>
      <c r="E29" s="1" t="s">
        <v>0</v>
      </c>
      <c r="F29" s="1" t="s">
        <v>0</v>
      </c>
      <c r="G29" s="1" t="s">
        <v>34</v>
      </c>
      <c r="H29" s="1" t="s">
        <v>97</v>
      </c>
      <c r="I29" s="1" t="s">
        <v>128</v>
      </c>
      <c r="J29" s="1" t="s">
        <v>16</v>
      </c>
      <c r="K29" s="1" t="s">
        <v>18</v>
      </c>
      <c r="L29" s="5">
        <v>49800</v>
      </c>
      <c r="M29" s="6">
        <v>44558</v>
      </c>
      <c r="N29" s="6">
        <v>44561</v>
      </c>
      <c r="O29" s="1" t="s">
        <v>140</v>
      </c>
    </row>
    <row r="30" spans="1:15" x14ac:dyDescent="0.3">
      <c r="A30" s="4">
        <v>26</v>
      </c>
      <c r="B30" s="2" t="str">
        <f>HYPERLINK("https://my.zakupki.prom.ua/remote/dispatcher/state_purchase_view/31398389", "UA-2021-11-03-014470-a")</f>
        <v>UA-2021-11-03-014470-a</v>
      </c>
      <c r="C30" s="2" t="s">
        <v>112</v>
      </c>
      <c r="D30" s="2" t="str">
        <f>HYPERLINK("https://my.zakupki.prom.ua/remote/dispatcher/state_contracting_view/11143824", "UA-2021-11-03-014470-a-a1")</f>
        <v>UA-2021-11-03-014470-a-a1</v>
      </c>
      <c r="E30" s="1" t="s">
        <v>104</v>
      </c>
      <c r="F30" s="1" t="s">
        <v>104</v>
      </c>
      <c r="G30" s="1" t="s">
        <v>62</v>
      </c>
      <c r="H30" s="1" t="s">
        <v>97</v>
      </c>
      <c r="I30" s="1" t="s">
        <v>79</v>
      </c>
      <c r="J30" s="1" t="s">
        <v>24</v>
      </c>
      <c r="K30" s="1" t="s">
        <v>17</v>
      </c>
      <c r="L30" s="5">
        <v>8231</v>
      </c>
      <c r="M30" s="6">
        <v>44503</v>
      </c>
      <c r="N30" s="6">
        <v>44561</v>
      </c>
      <c r="O30" s="1" t="s">
        <v>140</v>
      </c>
    </row>
    <row r="31" spans="1:15" x14ac:dyDescent="0.3">
      <c r="A31" s="4">
        <v>27</v>
      </c>
      <c r="B31" s="2" t="str">
        <f>HYPERLINK("https://my.zakupki.prom.ua/remote/dispatcher/state_purchase_view/29518319", "UA-2021-09-03-004531-c")</f>
        <v>UA-2021-09-03-004531-c</v>
      </c>
      <c r="C31" s="2" t="s">
        <v>112</v>
      </c>
      <c r="D31" s="2" t="str">
        <f>HYPERLINK("https://my.zakupki.prom.ua/remote/dispatcher/state_contracting_view/10277959", "UA-2021-09-03-004531-c-c1")</f>
        <v>UA-2021-09-03-004531-c-c1</v>
      </c>
      <c r="E31" s="1" t="s">
        <v>102</v>
      </c>
      <c r="F31" s="1" t="s">
        <v>102</v>
      </c>
      <c r="G31" s="1" t="s">
        <v>62</v>
      </c>
      <c r="H31" s="1" t="s">
        <v>97</v>
      </c>
      <c r="I31" s="1" t="s">
        <v>79</v>
      </c>
      <c r="J31" s="1" t="s">
        <v>24</v>
      </c>
      <c r="K31" s="1" t="s">
        <v>15</v>
      </c>
      <c r="L31" s="5">
        <v>5632</v>
      </c>
      <c r="M31" s="6">
        <v>44442</v>
      </c>
      <c r="N31" s="6">
        <v>44561</v>
      </c>
      <c r="O31" s="1" t="s">
        <v>140</v>
      </c>
    </row>
    <row r="32" spans="1:15" x14ac:dyDescent="0.3">
      <c r="A32" s="4">
        <v>28</v>
      </c>
      <c r="B32" s="2" t="str">
        <f>HYPERLINK("https://my.zakupki.prom.ua/remote/dispatcher/state_purchase_view/29833733", "UA-2021-09-14-006279-b")</f>
        <v>UA-2021-09-14-006279-b</v>
      </c>
      <c r="C32" s="2" t="s">
        <v>112</v>
      </c>
      <c r="D32" s="2" t="str">
        <f>HYPERLINK("https://my.zakupki.prom.ua/remote/dispatcher/state_contracting_view/10423892", "UA-2021-09-14-006279-b-b1")</f>
        <v>UA-2021-09-14-006279-b-b1</v>
      </c>
      <c r="E32" s="1" t="s">
        <v>120</v>
      </c>
      <c r="F32" s="1" t="s">
        <v>120</v>
      </c>
      <c r="G32" s="1" t="s">
        <v>58</v>
      </c>
      <c r="H32" s="1" t="s">
        <v>97</v>
      </c>
      <c r="I32" s="1" t="s">
        <v>78</v>
      </c>
      <c r="J32" s="1" t="s">
        <v>6</v>
      </c>
      <c r="K32" s="1" t="s">
        <v>44</v>
      </c>
      <c r="L32" s="5">
        <v>302.7</v>
      </c>
      <c r="M32" s="6">
        <v>44449</v>
      </c>
      <c r="N32" s="6">
        <v>44561</v>
      </c>
      <c r="O32" s="1" t="s">
        <v>140</v>
      </c>
    </row>
    <row r="33" spans="1:15" x14ac:dyDescent="0.3">
      <c r="A33" s="4">
        <v>29</v>
      </c>
      <c r="B33" s="2" t="str">
        <f>HYPERLINK("https://my.zakupki.prom.ua/remote/dispatcher/state_purchase_view/31235126", "UA-2021-10-29-000160-a")</f>
        <v>UA-2021-10-29-000160-a</v>
      </c>
      <c r="C33" s="2" t="s">
        <v>112</v>
      </c>
      <c r="D33" s="2" t="str">
        <f>HYPERLINK("https://my.zakupki.prom.ua/remote/dispatcher/state_contracting_view/11068981", "UA-2021-10-29-000160-a-a1")</f>
        <v>UA-2021-10-29-000160-a-a1</v>
      </c>
      <c r="E33" s="1" t="s">
        <v>125</v>
      </c>
      <c r="F33" s="1" t="s">
        <v>125</v>
      </c>
      <c r="G33" s="1" t="s">
        <v>9</v>
      </c>
      <c r="H33" s="1" t="s">
        <v>97</v>
      </c>
      <c r="I33" s="1" t="s">
        <v>131</v>
      </c>
      <c r="J33" s="1" t="s">
        <v>48</v>
      </c>
      <c r="K33" s="1" t="s">
        <v>50</v>
      </c>
      <c r="L33" s="5">
        <v>12846.31</v>
      </c>
      <c r="M33" s="6">
        <v>44496</v>
      </c>
      <c r="N33" s="6">
        <v>44561</v>
      </c>
      <c r="O33" s="1" t="s">
        <v>140</v>
      </c>
    </row>
    <row r="34" spans="1:15" x14ac:dyDescent="0.3">
      <c r="A34" s="4">
        <v>30</v>
      </c>
      <c r="B34" s="2" t="str">
        <f>HYPERLINK("https://my.zakupki.prom.ua/remote/dispatcher/state_purchase_view/30625065", "UA-2021-10-08-006128-b")</f>
        <v>UA-2021-10-08-006128-b</v>
      </c>
      <c r="C34" s="2" t="s">
        <v>112</v>
      </c>
      <c r="D34" s="2" t="str">
        <f>HYPERLINK("https://my.zakupki.prom.ua/remote/dispatcher/state_contracting_view/11121242", "UA-2021-10-08-006128-b-b1")</f>
        <v>UA-2021-10-08-006128-b-b1</v>
      </c>
      <c r="E34" s="1" t="s">
        <v>90</v>
      </c>
      <c r="F34" s="1" t="s">
        <v>91</v>
      </c>
      <c r="G34" s="1" t="s">
        <v>56</v>
      </c>
      <c r="H34" s="1" t="s">
        <v>95</v>
      </c>
      <c r="I34" s="1" t="s">
        <v>137</v>
      </c>
      <c r="J34" s="1" t="s">
        <v>30</v>
      </c>
      <c r="K34" s="1" t="s">
        <v>67</v>
      </c>
      <c r="L34" s="5">
        <v>233281.33</v>
      </c>
      <c r="M34" s="6">
        <v>44498</v>
      </c>
      <c r="N34" s="6">
        <v>44561</v>
      </c>
      <c r="O34" s="1" t="s">
        <v>141</v>
      </c>
    </row>
    <row r="35" spans="1:15" x14ac:dyDescent="0.3">
      <c r="A35" s="4">
        <v>31</v>
      </c>
      <c r="B35" s="2" t="str">
        <f>HYPERLINK("https://my.zakupki.prom.ua/remote/dispatcher/state_purchase_view/30185608", "UA-2021-09-23-013275-b")</f>
        <v>UA-2021-09-23-013275-b</v>
      </c>
      <c r="C35" s="2" t="s">
        <v>112</v>
      </c>
      <c r="D35" s="2" t="str">
        <f>HYPERLINK("https://my.zakupki.prom.ua/remote/dispatcher/state_contracting_view/10585986", "UA-2021-09-23-013275-b-b1")</f>
        <v>UA-2021-09-23-013275-b-b1</v>
      </c>
      <c r="E35" s="1" t="s">
        <v>85</v>
      </c>
      <c r="F35" s="1" t="s">
        <v>85</v>
      </c>
      <c r="G35" s="1" t="s">
        <v>58</v>
      </c>
      <c r="H35" s="1" t="s">
        <v>97</v>
      </c>
      <c r="I35" s="1" t="s">
        <v>78</v>
      </c>
      <c r="J35" s="1" t="s">
        <v>6</v>
      </c>
      <c r="K35" s="1" t="s">
        <v>40</v>
      </c>
      <c r="L35" s="5">
        <v>227.7</v>
      </c>
      <c r="M35" s="6">
        <v>44460</v>
      </c>
      <c r="N35" s="6">
        <v>44561</v>
      </c>
      <c r="O35" s="1" t="s">
        <v>140</v>
      </c>
    </row>
    <row r="36" spans="1:15" x14ac:dyDescent="0.3">
      <c r="A36" s="4">
        <v>32</v>
      </c>
      <c r="B36" s="2" t="str">
        <f>HYPERLINK("https://my.zakupki.prom.ua/remote/dispatcher/state_purchase_view/31490438", "UA-2021-11-05-012535-b")</f>
        <v>UA-2021-11-05-012535-b</v>
      </c>
      <c r="C36" s="2" t="s">
        <v>112</v>
      </c>
      <c r="D36" s="2" t="str">
        <f>HYPERLINK("https://my.zakupki.prom.ua/remote/dispatcher/state_contracting_view/11186538", "UA-2021-11-05-012535-b-b1")</f>
        <v>UA-2021-11-05-012535-b-b1</v>
      </c>
      <c r="E36" s="1" t="s">
        <v>107</v>
      </c>
      <c r="F36" s="1" t="s">
        <v>117</v>
      </c>
      <c r="G36" s="1" t="s">
        <v>54</v>
      </c>
      <c r="H36" s="1" t="s">
        <v>97</v>
      </c>
      <c r="I36" s="1" t="s">
        <v>77</v>
      </c>
      <c r="J36" s="1" t="s">
        <v>20</v>
      </c>
      <c r="K36" s="1" t="s">
        <v>3</v>
      </c>
      <c r="L36" s="5">
        <v>32472</v>
      </c>
      <c r="M36" s="6">
        <v>44503</v>
      </c>
      <c r="N36" s="6">
        <v>44533</v>
      </c>
      <c r="O36" s="1" t="s">
        <v>141</v>
      </c>
    </row>
    <row r="37" spans="1:15" x14ac:dyDescent="0.3">
      <c r="A37" s="1" t="s">
        <v>98</v>
      </c>
    </row>
  </sheetData>
  <autoFilter ref="A4:O36" xr:uid="{00000000-0009-0000-0000-000000000000}"/>
  <hyperlinks>
    <hyperlink ref="A2" r:id="rId1" display="mailto:report.zakupki@prom.ua" xr:uid="{00000000-0004-0000-0000-000000000000}"/>
    <hyperlink ref="B5" r:id="rId2" display="https://my.zakupki.prom.ua/remote/dispatcher/state_purchase_view/29898409" xr:uid="{00000000-0004-0000-0000-000001000000}"/>
    <hyperlink ref="D5" r:id="rId3" display="https://my.zakupki.prom.ua/remote/dispatcher/state_contracting_view/10453376" xr:uid="{00000000-0004-0000-0000-000002000000}"/>
    <hyperlink ref="B6" r:id="rId4" display="https://my.zakupki.prom.ua/remote/dispatcher/state_purchase_view/33726905" xr:uid="{00000000-0004-0000-0000-000003000000}"/>
    <hyperlink ref="D6" r:id="rId5" display="https://my.zakupki.prom.ua/remote/dispatcher/state_contracting_view/12239449" xr:uid="{00000000-0004-0000-0000-000004000000}"/>
    <hyperlink ref="B7" r:id="rId6" display="https://my.zakupki.prom.ua/remote/dispatcher/state_purchase_view/31361174" xr:uid="{00000000-0004-0000-0000-000005000000}"/>
    <hyperlink ref="D7" r:id="rId7" display="https://my.zakupki.prom.ua/remote/dispatcher/state_contracting_view/11126683" xr:uid="{00000000-0004-0000-0000-000006000000}"/>
    <hyperlink ref="B8" r:id="rId8" display="https://my.zakupki.prom.ua/remote/dispatcher/state_purchase_view/30601163" xr:uid="{00000000-0004-0000-0000-000007000000}"/>
    <hyperlink ref="D8" r:id="rId9" display="https://my.zakupki.prom.ua/remote/dispatcher/state_contracting_view/11095927" xr:uid="{00000000-0004-0000-0000-000008000000}"/>
    <hyperlink ref="B9" r:id="rId10" display="https://my.zakupki.prom.ua/remote/dispatcher/state_purchase_view/29146720" xr:uid="{00000000-0004-0000-0000-000009000000}"/>
    <hyperlink ref="D9" r:id="rId11" display="https://my.zakupki.prom.ua/remote/dispatcher/state_contracting_view/10490771" xr:uid="{00000000-0004-0000-0000-00000A000000}"/>
    <hyperlink ref="B10" r:id="rId12" display="https://my.zakupki.prom.ua/remote/dispatcher/state_purchase_view/31362244" xr:uid="{00000000-0004-0000-0000-00000B000000}"/>
    <hyperlink ref="D10" r:id="rId13" display="https://my.zakupki.prom.ua/remote/dispatcher/state_contracting_view/11126972" xr:uid="{00000000-0004-0000-0000-00000C000000}"/>
    <hyperlink ref="B11" r:id="rId14" display="https://my.zakupki.prom.ua/remote/dispatcher/state_purchase_view/32995929" xr:uid="{00000000-0004-0000-0000-00000D000000}"/>
    <hyperlink ref="D11" r:id="rId15" display="https://my.zakupki.prom.ua/remote/dispatcher/state_contracting_view/11882750" xr:uid="{00000000-0004-0000-0000-00000E000000}"/>
    <hyperlink ref="B12" r:id="rId16" display="https://my.zakupki.prom.ua/remote/dispatcher/state_purchase_view/31140144" xr:uid="{00000000-0004-0000-0000-00000F000000}"/>
    <hyperlink ref="D12" r:id="rId17" display="https://my.zakupki.prom.ua/remote/dispatcher/state_contracting_view/11025839" xr:uid="{00000000-0004-0000-0000-000010000000}"/>
    <hyperlink ref="B13" r:id="rId18" display="https://my.zakupki.prom.ua/remote/dispatcher/state_purchase_view/33728289" xr:uid="{00000000-0004-0000-0000-000011000000}"/>
    <hyperlink ref="D13" r:id="rId19" display="https://my.zakupki.prom.ua/remote/dispatcher/state_contracting_view/12239619" xr:uid="{00000000-0004-0000-0000-000012000000}"/>
    <hyperlink ref="B14" r:id="rId20" display="https://my.zakupki.prom.ua/remote/dispatcher/state_purchase_view/33002333" xr:uid="{00000000-0004-0000-0000-000013000000}"/>
    <hyperlink ref="D14" r:id="rId21" display="https://my.zakupki.prom.ua/remote/dispatcher/state_contracting_view/11884985" xr:uid="{00000000-0004-0000-0000-000014000000}"/>
    <hyperlink ref="B15" r:id="rId22" display="https://my.zakupki.prom.ua/remote/dispatcher/state_purchase_view/31400163" xr:uid="{00000000-0004-0000-0000-000015000000}"/>
    <hyperlink ref="D15" r:id="rId23" display="https://my.zakupki.prom.ua/remote/dispatcher/state_contracting_view/11143984" xr:uid="{00000000-0004-0000-0000-000016000000}"/>
    <hyperlink ref="B16" r:id="rId24" display="https://my.zakupki.prom.ua/remote/dispatcher/state_purchase_view/30185139" xr:uid="{00000000-0004-0000-0000-000017000000}"/>
    <hyperlink ref="D16" r:id="rId25" display="https://my.zakupki.prom.ua/remote/dispatcher/state_contracting_view/10585734" xr:uid="{00000000-0004-0000-0000-000018000000}"/>
    <hyperlink ref="B17" r:id="rId26" display="https://my.zakupki.prom.ua/remote/dispatcher/state_purchase_view/29517304" xr:uid="{00000000-0004-0000-0000-000019000000}"/>
    <hyperlink ref="D17" r:id="rId27" display="https://my.zakupki.prom.ua/remote/dispatcher/state_contracting_view/10277427" xr:uid="{00000000-0004-0000-0000-00001A000000}"/>
    <hyperlink ref="B18" r:id="rId28" display="https://my.zakupki.prom.ua/remote/dispatcher/state_purchase_view/30135419" xr:uid="{00000000-0004-0000-0000-00001B000000}"/>
    <hyperlink ref="D18" r:id="rId29" display="https://my.zakupki.prom.ua/remote/dispatcher/state_contracting_view/10562828" xr:uid="{00000000-0004-0000-0000-00001C000000}"/>
    <hyperlink ref="B19" r:id="rId30" display="https://my.zakupki.prom.ua/remote/dispatcher/state_purchase_view/30185804" xr:uid="{00000000-0004-0000-0000-00001D000000}"/>
    <hyperlink ref="D19" r:id="rId31" display="https://my.zakupki.prom.ua/remote/dispatcher/state_contracting_view/10585950" xr:uid="{00000000-0004-0000-0000-00001E000000}"/>
    <hyperlink ref="B20" r:id="rId32" display="https://my.zakupki.prom.ua/remote/dispatcher/state_purchase_view/31790572" xr:uid="{00000000-0004-0000-0000-00001F000000}"/>
    <hyperlink ref="D20" r:id="rId33" display="https://my.zakupki.prom.ua/remote/dispatcher/state_contracting_view/11323367" xr:uid="{00000000-0004-0000-0000-000020000000}"/>
    <hyperlink ref="B21" r:id="rId34" display="https://my.zakupki.prom.ua/remote/dispatcher/state_purchase_view/31142044" xr:uid="{00000000-0004-0000-0000-000021000000}"/>
    <hyperlink ref="D21" r:id="rId35" display="https://my.zakupki.prom.ua/remote/dispatcher/state_contracting_view/11026576" xr:uid="{00000000-0004-0000-0000-000022000000}"/>
    <hyperlink ref="B22" r:id="rId36" display="https://my.zakupki.prom.ua/remote/dispatcher/state_purchase_view/31477000" xr:uid="{00000000-0004-0000-0000-000023000000}"/>
    <hyperlink ref="D22" r:id="rId37" display="https://my.zakupki.prom.ua/remote/dispatcher/state_contracting_view/11179456" xr:uid="{00000000-0004-0000-0000-000024000000}"/>
    <hyperlink ref="B23" r:id="rId38" display="https://my.zakupki.prom.ua/remote/dispatcher/state_purchase_view/33644245" xr:uid="{00000000-0004-0000-0000-000025000000}"/>
    <hyperlink ref="D23" r:id="rId39" display="https://my.zakupki.prom.ua/remote/dispatcher/state_contracting_view/12198884" xr:uid="{00000000-0004-0000-0000-000026000000}"/>
    <hyperlink ref="B24" r:id="rId40" display="https://my.zakupki.prom.ua/remote/dispatcher/state_purchase_view/30563024" xr:uid="{00000000-0004-0000-0000-000027000000}"/>
    <hyperlink ref="D24" r:id="rId41" display="https://my.zakupki.prom.ua/remote/dispatcher/state_contracting_view/11142895" xr:uid="{00000000-0004-0000-0000-000028000000}"/>
    <hyperlink ref="B25" r:id="rId42" display="https://my.zakupki.prom.ua/remote/dispatcher/state_purchase_view/29352550" xr:uid="{00000000-0004-0000-0000-000029000000}"/>
    <hyperlink ref="D25" r:id="rId43" display="https://my.zakupki.prom.ua/remote/dispatcher/state_contracting_view/10201507" xr:uid="{00000000-0004-0000-0000-00002A000000}"/>
    <hyperlink ref="B26" r:id="rId44" display="https://my.zakupki.prom.ua/remote/dispatcher/state_purchase_view/31243758" xr:uid="{00000000-0004-0000-0000-00002B000000}"/>
    <hyperlink ref="D26" r:id="rId45" display="https://my.zakupki.prom.ua/remote/dispatcher/state_contracting_view/11073070" xr:uid="{00000000-0004-0000-0000-00002C000000}"/>
    <hyperlink ref="B27" r:id="rId46" display="https://my.zakupki.prom.ua/remote/dispatcher/state_purchase_view/31486264" xr:uid="{00000000-0004-0000-0000-00002D000000}"/>
    <hyperlink ref="D27" r:id="rId47" display="https://my.zakupki.prom.ua/remote/dispatcher/state_contracting_view/11183795" xr:uid="{00000000-0004-0000-0000-00002E000000}"/>
    <hyperlink ref="B28" r:id="rId48" display="https://my.zakupki.prom.ua/remote/dispatcher/state_purchase_view/33725299" xr:uid="{00000000-0004-0000-0000-00002F000000}"/>
    <hyperlink ref="D28" r:id="rId49" display="https://my.zakupki.prom.ua/remote/dispatcher/state_contracting_view/12238947" xr:uid="{00000000-0004-0000-0000-000030000000}"/>
    <hyperlink ref="B29" r:id="rId50" display="https://my.zakupki.prom.ua/remote/dispatcher/state_purchase_view/33827848" xr:uid="{00000000-0004-0000-0000-000031000000}"/>
    <hyperlink ref="D29" r:id="rId51" display="https://my.zakupki.prom.ua/remote/dispatcher/state_contracting_view/12290778" xr:uid="{00000000-0004-0000-0000-000032000000}"/>
    <hyperlink ref="B30" r:id="rId52" display="https://my.zakupki.prom.ua/remote/dispatcher/state_purchase_view/31398389" xr:uid="{00000000-0004-0000-0000-000033000000}"/>
    <hyperlink ref="D30" r:id="rId53" display="https://my.zakupki.prom.ua/remote/dispatcher/state_contracting_view/11143824" xr:uid="{00000000-0004-0000-0000-000034000000}"/>
    <hyperlink ref="B31" r:id="rId54" display="https://my.zakupki.prom.ua/remote/dispatcher/state_purchase_view/29518319" xr:uid="{00000000-0004-0000-0000-000035000000}"/>
    <hyperlink ref="D31" r:id="rId55" display="https://my.zakupki.prom.ua/remote/dispatcher/state_contracting_view/10277959" xr:uid="{00000000-0004-0000-0000-000036000000}"/>
    <hyperlink ref="B32" r:id="rId56" display="https://my.zakupki.prom.ua/remote/dispatcher/state_purchase_view/29833733" xr:uid="{00000000-0004-0000-0000-000037000000}"/>
    <hyperlink ref="D32" r:id="rId57" display="https://my.zakupki.prom.ua/remote/dispatcher/state_contracting_view/10423892" xr:uid="{00000000-0004-0000-0000-000038000000}"/>
    <hyperlink ref="B33" r:id="rId58" display="https://my.zakupki.prom.ua/remote/dispatcher/state_purchase_view/31235126" xr:uid="{00000000-0004-0000-0000-000039000000}"/>
    <hyperlink ref="D33" r:id="rId59" display="https://my.zakupki.prom.ua/remote/dispatcher/state_contracting_view/11068981" xr:uid="{00000000-0004-0000-0000-00003A000000}"/>
    <hyperlink ref="B34" r:id="rId60" display="https://my.zakupki.prom.ua/remote/dispatcher/state_purchase_view/30625065" xr:uid="{00000000-0004-0000-0000-00003B000000}"/>
    <hyperlink ref="D34" r:id="rId61" display="https://my.zakupki.prom.ua/remote/dispatcher/state_contracting_view/11121242" xr:uid="{00000000-0004-0000-0000-00003C000000}"/>
    <hyperlink ref="B35" r:id="rId62" display="https://my.zakupki.prom.ua/remote/dispatcher/state_purchase_view/30185608" xr:uid="{00000000-0004-0000-0000-00003D000000}"/>
    <hyperlink ref="D35" r:id="rId63" display="https://my.zakupki.prom.ua/remote/dispatcher/state_contracting_view/10585986" xr:uid="{00000000-0004-0000-0000-00003E000000}"/>
    <hyperlink ref="B36" r:id="rId64" display="https://my.zakupki.prom.ua/remote/dispatcher/state_purchase_view/31490438" xr:uid="{00000000-0004-0000-0000-00003F000000}"/>
    <hyperlink ref="D36" r:id="rId65" display="https://my.zakupki.prom.ua/remote/dispatcher/state_contracting_view/11186538" xr:uid="{00000000-0004-0000-0000-000040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Unknown</dc:creator>
  <cp:keywords/>
  <dc:description/>
  <cp:lastModifiedBy>Admin</cp:lastModifiedBy>
  <dcterms:created xsi:type="dcterms:W3CDTF">2022-02-04T14:32:12Z</dcterms:created>
  <dcterms:modified xsi:type="dcterms:W3CDTF">2022-02-04T12:32:54Z</dcterms:modified>
  <cp:category/>
</cp:coreProperties>
</file>