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C4F1716D-76EA-4AFB-88F9-796C77DA5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60" sheetId="1" r:id="rId1"/>
  </sheets>
  <externalReferences>
    <externalReference r:id="rId2"/>
  </externalReferences>
  <definedNames>
    <definedName name="_xlnm.Print_Area" localSheetId="0">'0160'!$A$1:$M$117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I61" i="1"/>
  <c r="H61" i="1"/>
  <c r="M104" i="1" l="1"/>
  <c r="J104" i="1"/>
  <c r="M73" i="1"/>
  <c r="J73" i="1"/>
  <c r="H65" i="1"/>
  <c r="H64" i="1"/>
  <c r="J90" i="1" l="1"/>
  <c r="M90" i="1"/>
  <c r="I82" i="1"/>
  <c r="I98" i="1" l="1"/>
  <c r="H98" i="1"/>
  <c r="H95" i="1"/>
  <c r="I38" i="1"/>
  <c r="H37" i="1"/>
  <c r="H39" i="1"/>
  <c r="I101" i="1" l="1"/>
  <c r="H101" i="1"/>
  <c r="J101" i="1" s="1"/>
  <c r="J98" i="1"/>
  <c r="L95" i="1"/>
  <c r="K95" i="1"/>
  <c r="J95" i="1"/>
  <c r="K87" i="1"/>
  <c r="K86" i="1"/>
  <c r="J83" i="1"/>
  <c r="K83" i="1"/>
  <c r="K82" i="1"/>
  <c r="J82" i="1"/>
  <c r="K79" i="1"/>
  <c r="K78" i="1"/>
  <c r="I78" i="1"/>
  <c r="I86" i="1" s="1"/>
  <c r="I79" i="1"/>
  <c r="I87" i="1" s="1"/>
  <c r="L69" i="1"/>
  <c r="H69" i="1"/>
  <c r="H68" i="1"/>
  <c r="J69" i="1"/>
  <c r="L68" i="1"/>
  <c r="J68" i="1"/>
  <c r="L65" i="1"/>
  <c r="K65" i="1"/>
  <c r="L64" i="1"/>
  <c r="K64" i="1"/>
  <c r="J65" i="1"/>
  <c r="J64" i="1"/>
  <c r="L60" i="1"/>
  <c r="K60" i="1"/>
  <c r="J60" i="1"/>
  <c r="J39" i="1"/>
  <c r="J38" i="1"/>
  <c r="J37" i="1"/>
  <c r="J87" i="1" l="1"/>
  <c r="J86" i="1"/>
  <c r="J78" i="1"/>
  <c r="L78" i="1"/>
  <c r="M60" i="1"/>
  <c r="M64" i="1"/>
  <c r="M65" i="1"/>
  <c r="L79" i="1"/>
  <c r="M79" i="1" s="1"/>
  <c r="J79" i="1"/>
  <c r="M78" i="1"/>
  <c r="M95" i="1"/>
  <c r="H40" i="1"/>
  <c r="I40" i="1"/>
  <c r="L70" i="1" s="1"/>
  <c r="J40" i="1"/>
  <c r="K39" i="1"/>
  <c r="L39" i="1"/>
  <c r="L38" i="1"/>
  <c r="K38" i="1"/>
  <c r="L37" i="1"/>
  <c r="K37" i="1"/>
  <c r="G104" i="1"/>
  <c r="F98" i="1"/>
  <c r="L98" i="1" s="1"/>
  <c r="E98" i="1"/>
  <c r="F101" i="1"/>
  <c r="L101" i="1" s="1"/>
  <c r="E101" i="1"/>
  <c r="K101" i="1" s="1"/>
  <c r="G90" i="1"/>
  <c r="F83" i="1"/>
  <c r="L83" i="1" s="1"/>
  <c r="M83" i="1" s="1"/>
  <c r="F82" i="1"/>
  <c r="L82" i="1" s="1"/>
  <c r="M82" i="1" s="1"/>
  <c r="G79" i="1"/>
  <c r="G78" i="1"/>
  <c r="G73" i="1"/>
  <c r="E69" i="1"/>
  <c r="G69" i="1" s="1"/>
  <c r="E68" i="1"/>
  <c r="G65" i="1"/>
  <c r="G64" i="1"/>
  <c r="E70" i="1"/>
  <c r="G70" i="1" s="1"/>
  <c r="G60" i="1"/>
  <c r="E40" i="1"/>
  <c r="F40" i="1"/>
  <c r="G39" i="1"/>
  <c r="G38" i="1"/>
  <c r="G37" i="1"/>
  <c r="B39" i="1"/>
  <c r="M101" i="1" l="1"/>
  <c r="L40" i="1"/>
  <c r="F87" i="1"/>
  <c r="G98" i="1"/>
  <c r="K98" i="1"/>
  <c r="M98" i="1" s="1"/>
  <c r="G68" i="1"/>
  <c r="K68" i="1"/>
  <c r="M68" i="1" s="1"/>
  <c r="G82" i="1"/>
  <c r="F86" i="1"/>
  <c r="M37" i="1"/>
  <c r="M38" i="1"/>
  <c r="K69" i="1"/>
  <c r="M69" i="1" s="1"/>
  <c r="K40" i="1"/>
  <c r="K61" i="1"/>
  <c r="M39" i="1"/>
  <c r="J61" i="1"/>
  <c r="L61" i="1"/>
  <c r="M61" i="1" s="1"/>
  <c r="G101" i="1"/>
  <c r="G61" i="1"/>
  <c r="G95" i="1"/>
  <c r="G40" i="1"/>
  <c r="M40" i="1" l="1"/>
  <c r="G86" i="1"/>
  <c r="L86" i="1"/>
  <c r="M86" i="1" s="1"/>
  <c r="G87" i="1"/>
  <c r="L87" i="1"/>
  <c r="M87" i="1" s="1"/>
  <c r="K70" i="1"/>
  <c r="M70" i="1" s="1"/>
  <c r="J70" i="1"/>
</calcChain>
</file>

<file path=xl/sharedStrings.xml><?xml version="1.0" encoding="utf-8"?>
<sst xmlns="http://schemas.openxmlformats.org/spreadsheetml/2006/main" count="185" uniqueCount="109">
  <si>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</si>
  <si>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</si>
  <si>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</si>
  <si>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</si>
  <si>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</si>
  <si>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</si>
  <si>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</si>
  <si>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</si>
  <si>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</si>
  <si>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</si>
  <si>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</si>
  <si>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</si>
  <si>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</si>
  <si>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</si>
  <si>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</si>
  <si>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</si>
  <si>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</si>
  <si>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</si>
  <si>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</si>
  <si>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</si>
  <si>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</si>
  <si>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</si>
  <si>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</si>
  <si>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</si>
  <si>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</si>
  <si>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</si>
  <si>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</si>
  <si>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</si>
  <si>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</si>
  <si>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</si>
  <si>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</si>
  <si>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</si>
  <si>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</si>
  <si>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</si>
  <si>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</si>
  <si>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</si>
  <si>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</si>
  <si>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</si>
  <si>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</si>
  <si>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</si>
  <si>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</si>
  <si>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</si>
  <si>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</si>
  <si>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</si>
  <si>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</si>
  <si>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</si>
  <si>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</si>
  <si>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</si>
  <si>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0210160</t>
  </si>
  <si>
    <t>0111</t>
  </si>
  <si>
    <t>"Керівництво і управління у відповідній сфері у містах (місті Києві), селищах, селах, об'єднаних територіальних громадах"</t>
  </si>
  <si>
    <t>Створення ефективної системи влади (створення належних матеріальних, фінансових та організаційних умов для ефективної діяльності органів місцевого самоврядування)</t>
  </si>
  <si>
    <t>Здійснення виконавчим комітетом Саксаганської районної у місті ради  наданих законодавством повноважень у відповідній сфері</t>
  </si>
  <si>
    <t>Забезпечення проведення капітальних видатків</t>
  </si>
  <si>
    <t>Програма інформатизації</t>
  </si>
  <si>
    <t>Завдання 1</t>
  </si>
  <si>
    <t>кількість штатних одиниць.</t>
  </si>
  <si>
    <t>од.</t>
  </si>
  <si>
    <t>штатний розпис</t>
  </si>
  <si>
    <t>обсяг поточних видатків</t>
  </si>
  <si>
    <t>грн.</t>
  </si>
  <si>
    <t>Рішення Саксаганської районної у місті ради віди 26 грудня 2018 року № 263 "Про районний у місті бюджет на 2019 рік" зі змінами</t>
  </si>
  <si>
    <t>кількість отриманих листів, доручень, звернень, заяв, скарг</t>
  </si>
  <si>
    <t>система електронного документообігу  "Звернення громадян. Документообіг" за результатами роботи 2018 року</t>
  </si>
  <si>
    <t>кількість прийнятих нормативно-правових актів (рішення районної у місті ради, рішення виконкому районної у місті ради, розпорядження голови районної у місті ради)</t>
  </si>
  <si>
    <t>кількість виконаних листів, доручень, звернень, заяв, скарг на одного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</si>
  <si>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</si>
  <si>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</si>
  <si>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</si>
  <si>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 xml:space="preserve"> грн.</t>
  </si>
  <si>
    <t>відсоток виконаних листів, доручень, звернень, заяв, скарг</t>
  </si>
  <si>
    <t>%</t>
  </si>
  <si>
    <t>Завдання 2</t>
  </si>
  <si>
    <t>обсяг видатків на придбання обладнання і предметів довгострокового користування</t>
  </si>
  <si>
    <t>розрахунок до кошторису</t>
  </si>
  <si>
    <t>обсяг видатків на проведення капітального ремонту з  урахуванням коригування проектно-кошторисної документації та отримання експертного звіту</t>
  </si>
  <si>
    <t>кількість придбаного обладнання і предметів довгострокового користування</t>
  </si>
  <si>
    <t>кількість капітальних ремонтів з урахуванням коригування проектно-кошторисної документації та отримання експертного звіту</t>
  </si>
  <si>
    <t>середні видатки на придбання одиниці обладнання і предметів довгострокового користування</t>
  </si>
  <si>
    <t>середні видатки на  на здійснення капітального ремонту з урахуванням коригування проектно-кошторисної документації та отримання експертного звіту</t>
  </si>
  <si>
    <t>рівень виконання робіт з капітального ремонту</t>
  </si>
  <si>
    <t>розрахунково, акти виконаних робіт</t>
  </si>
  <si>
    <t>Завдання 3</t>
  </si>
  <si>
    <t>обсяг видатків проведених за програмою інформатизації</t>
  </si>
  <si>
    <t>кількість придбаного обладнання і предметів за програмою інфіорматизації</t>
  </si>
  <si>
    <t>середні видатки на придбання одиниці обладнання і предметів за програмою інформатизації</t>
  </si>
  <si>
    <t>рівень якості виконання програми інфрматизації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</si>
  <si>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</si>
  <si>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</si>
  <si>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</si>
  <si>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пояснюється економією коштів при укладанні договорів на придбання предметів, матеріалів, обладнання, на надання послуг, у тому числі по оплаті енергоносіїв та збільшення пояснюється у звязку з надходження коштів по спеціальному фонду, як власні надходження, що не була передбачена та витрачалась на реалізацію заходів та не призвів до запровадження нових заходів програми</t>
  </si>
  <si>
    <t>Пояснення щодо причин розбіжностей між фактичними та затвердженими результативними показниками -  Відхилення пояснюється економією коштів по загальному фонду при укладанні договорів на придбання предметів, матеріалів, обладнання, на надання послуг, у тому числі по оплаті енергоносіїв та збільшення пояснюється у звязку з надходження коштів по спеціальному фонду, як власні надходження, що не була передбачена та витрачалась на реалізацію заходів та не призвів до запровадження нових заходів програми</t>
  </si>
  <si>
    <t>Пояснення щодо причин розбіжностей між фактичними та затвердженими результативними показниками -  відсутні, оскільки виконання 100%, а також збільшення пов'язане з якістю виконання повноважень</t>
  </si>
  <si>
    <t>Пояснення щодо причин розбіжностей між фактичними та затвердженими результативними показниками -  Відхилення пояснюється економією коштів при укладанні договорів на капітальний ремонт та при  придбанні техніки</t>
  </si>
  <si>
    <t>Пояснення щодо причин розбіжностей між фактичними та затвердженими результативними показниками - - економія виникла в ході укладання договорів</t>
  </si>
  <si>
    <t>Пояснення щодо причин розбіжностей між фактичними та затвердженими результативними показниками - економія виникла в ході укладання договорів на придбання техніки, що дало змогу придбати більшу кількість техніки</t>
  </si>
  <si>
    <t>Пояснення щодо причин розбіжностей між фактичними та затвердженими результативними показниками -  відсутні, оскільки виконання 100%</t>
  </si>
  <si>
    <t>Пояснення щодо причин розбіжностей між фактичними та затвердженими результативними показниками - економія виникла в ході укладання договорів по загальному фонду</t>
  </si>
  <si>
    <t>Пояснення щодо причин розбіжностей між фактичними та затвердженими результативними показниками - економія виникла в ході укладання договорів по загальному фонду, що дало можливість придбати більшу кількість техніки</t>
  </si>
  <si>
    <t xml:space="preserve">Пояснення щодо причин розбіжностей між фактичними та затвердженими результативними показниками - економія виникла в ході укладання договорів 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</si>
  <si>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</si>
  <si>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Пояснення щодо причин розбіжностей між фактичними та затвердженими результативними показниками -  Відхилення показників у кількості отриманих листів, доручень, звернень, заяв, скарг  у бік зменшення, що свідчить про позитивну тенденцію по зверненням громадян</t>
  </si>
  <si>
    <t>Пояснення щодо причин розбіжностей між фактичними та затвердженими результативними показниками - відхилення показнику кількості виконаних доручень, звернень, заяв, скарг та прийнятих рішень і розпоряджень на одного працівника зменшено у звязку зі зменшенням загальної кількості даних показників, а витрати на утримання однієї штатної одиниці зменшено у звязку з економією коштів, що виникла у результаті укладених договорів.</t>
  </si>
  <si>
    <t>Керівництво і управління у сфері діяльності виконавчого комітету Саксаганської районної у місті ради</t>
  </si>
  <si>
    <t>Мета бюджетної програми</t>
  </si>
  <si>
    <t>Спрямування коштів на здійснення виконавчим комітетом Саксаганської районної у місті ради  наданих законодавством повноважень у відповідній сфері</t>
  </si>
  <si>
    <t>Спрямування коштів на забезпечення проведення капітальних видатків</t>
  </si>
  <si>
    <t xml:space="preserve">                  Виконком Саксаганської районної у місті ради забезпечує управління районом відповідно до повноважень, делегованих йому рішенням Криворізької міської ради від 31.03.2016 № 381 “Про обсяг і межі повноважень районних у місті рад та їх виконавчих органів”, зі змінами. Для забезпечення виконання мети бюджетної програми у 2019 році за КПКВК МБ 0210160 "Керівництво і управління у відповідній сфері у містах (місті Києві), селищах, селах, об'єднаних територіальних громадах" уточнені показники за паспортом бюджетної програми склали бюджетних асигнувань –41938957,00  гривень, у тому числі загального фонду – 39390135,00 гривень та спеціального фонду –2548822,00 гривень. В частині уточнення планових показників спеціального фонду за рахунок власних надходжень бюджетних установ, відповідно до вимог Постанови Кабінету міністрів України від 28.02.2002 № 228 "Про затвердження Порядку складання, розгляду, затвердження та основних вимог до виконання кошторисів бюджетних установ" зі змінами , у 2019 році було внесено зміни до спеціального фонду кошторису на суму 41319,92 грн, учточнений план за власними надходженнями 46903,92, а касові видатки -  44085,92 грн. за рахунок надходжень по коду 25010300 від оренди та 25010400 від реалізації майна та 25020200 - на організацію виборів. Протягом 2019року здійснення видатків проводилось відповідно до обсягу фінансування, визначеного паспортом бюджетної програми. </t>
  </si>
  <si>
    <t xml:space="preserve">Протягом 2019 року виконкомом Саксаганської районної у місті ради досягнуто мету щодо керівництва і управління у сфері діяльності виконавчого комітету Саксаганської районної у місті ради,  програма виконана ефективно, що також підтверджується позитивним збільшенням результативних показників. Виконання бюджетної програми у 2019 році забезпечило  здійснення виконавчими органами  своїх функцій та повноважень у межах, визначених законами.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</si>
</sst>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3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/>
    <xf numFmtId="0" fontId="11" fillId="2" borderId="3" xfId="0" applyFont="1" applyFill="1" applyBorder="1"/>
    <xf numFmtId="2" fontId="13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82;&#1072;/&#1079;&#1074;&#1110;&#1090;&#1080;/2019/&#1088;&#1110;&#1082;/ZV_rik2019v1.0-1-&#1088;&#1086;&#1073;&#1086;&#1095;&#1080;&#1081;%20&#1074;&#1074;&#1072;&#1088;&#111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3">
          <cell r="H23">
            <v>39323783.510000005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>
        <row r="22">
          <cell r="J22">
            <v>2280545.2199999997</v>
          </cell>
        </row>
        <row r="61">
          <cell r="J61">
            <v>740783</v>
          </cell>
        </row>
        <row r="67">
          <cell r="J67">
            <v>1539762.22</v>
          </cell>
        </row>
      </sheetData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8"/>
  <sheetViews>
    <sheetView tabSelected="1" view="pageBreakPreview" topLeftCell="A101" zoomScale="60" zoomScaleNormal="100" workbookViewId="0">
      <selection activeCell="A111" sqref="A111"/>
    </sheetView>
  </sheetViews>
  <sheetFormatPr defaultRowHeight="15.75" x14ac:dyDescent="0.25"/>
  <cols>
    <col min="1" max="1" width="7" style="6" customWidth="1"/>
    <col min="2" max="2" width="28.140625" style="6" customWidth="1"/>
    <col min="3" max="3" width="9.140625" style="6"/>
    <col min="4" max="4" width="24.140625" style="6" customWidth="1"/>
    <col min="5" max="5" width="18" style="6" customWidth="1"/>
    <col min="6" max="6" width="15.28515625" style="6" customWidth="1"/>
    <col min="7" max="7" width="16" style="6" customWidth="1"/>
    <col min="8" max="8" width="20" style="6" customWidth="1"/>
    <col min="9" max="9" width="15.28515625" style="6" customWidth="1"/>
    <col min="10" max="10" width="15.5703125" style="6" customWidth="1"/>
    <col min="11" max="11" width="17.85546875" style="6" customWidth="1"/>
    <col min="12" max="12" width="15.42578125" style="6" customWidth="1"/>
    <col min="13" max="13" width="16.42578125" style="6" customWidth="1"/>
    <col min="14" max="256" width="9.140625" style="6"/>
    <col min="257" max="257" width="4.42578125" style="6" customWidth="1"/>
    <col min="258" max="258" width="12.28515625" style="6" customWidth="1"/>
    <col min="259" max="260" width="9.140625" style="6"/>
    <col min="261" max="269" width="13" style="6" customWidth="1"/>
    <col min="270" max="512" width="9.140625" style="6"/>
    <col min="513" max="513" width="4.42578125" style="6" customWidth="1"/>
    <col min="514" max="514" width="12.28515625" style="6" customWidth="1"/>
    <col min="515" max="516" width="9.140625" style="6"/>
    <col min="517" max="525" width="13" style="6" customWidth="1"/>
    <col min="526" max="768" width="9.140625" style="6"/>
    <col min="769" max="769" width="4.42578125" style="6" customWidth="1"/>
    <col min="770" max="770" width="12.28515625" style="6" customWidth="1"/>
    <col min="771" max="772" width="9.140625" style="6"/>
    <col min="773" max="781" width="13" style="6" customWidth="1"/>
    <col min="782" max="1024" width="9.140625" style="6"/>
    <col min="1025" max="1025" width="4.42578125" style="6" customWidth="1"/>
    <col min="1026" max="1026" width="12.28515625" style="6" customWidth="1"/>
    <col min="1027" max="1028" width="9.140625" style="6"/>
    <col min="1029" max="1037" width="13" style="6" customWidth="1"/>
    <col min="1038" max="1280" width="9.140625" style="6"/>
    <col min="1281" max="1281" width="4.42578125" style="6" customWidth="1"/>
    <col min="1282" max="1282" width="12.28515625" style="6" customWidth="1"/>
    <col min="1283" max="1284" width="9.140625" style="6"/>
    <col min="1285" max="1293" width="13" style="6" customWidth="1"/>
    <col min="1294" max="1536" width="9.140625" style="6"/>
    <col min="1537" max="1537" width="4.42578125" style="6" customWidth="1"/>
    <col min="1538" max="1538" width="12.28515625" style="6" customWidth="1"/>
    <col min="1539" max="1540" width="9.140625" style="6"/>
    <col min="1541" max="1549" width="13" style="6" customWidth="1"/>
    <col min="1550" max="1792" width="9.140625" style="6"/>
    <col min="1793" max="1793" width="4.42578125" style="6" customWidth="1"/>
    <col min="1794" max="1794" width="12.28515625" style="6" customWidth="1"/>
    <col min="1795" max="1796" width="9.140625" style="6"/>
    <col min="1797" max="1805" width="13" style="6" customWidth="1"/>
    <col min="1806" max="2048" width="9.140625" style="6"/>
    <col min="2049" max="2049" width="4.42578125" style="6" customWidth="1"/>
    <col min="2050" max="2050" width="12.28515625" style="6" customWidth="1"/>
    <col min="2051" max="2052" width="9.140625" style="6"/>
    <col min="2053" max="2061" width="13" style="6" customWidth="1"/>
    <col min="2062" max="2304" width="9.140625" style="6"/>
    <col min="2305" max="2305" width="4.42578125" style="6" customWidth="1"/>
    <col min="2306" max="2306" width="12.28515625" style="6" customWidth="1"/>
    <col min="2307" max="2308" width="9.140625" style="6"/>
    <col min="2309" max="2317" width="13" style="6" customWidth="1"/>
    <col min="2318" max="2560" width="9.140625" style="6"/>
    <col min="2561" max="2561" width="4.42578125" style="6" customWidth="1"/>
    <col min="2562" max="2562" width="12.28515625" style="6" customWidth="1"/>
    <col min="2563" max="2564" width="9.140625" style="6"/>
    <col min="2565" max="2573" width="13" style="6" customWidth="1"/>
    <col min="2574" max="2816" width="9.140625" style="6"/>
    <col min="2817" max="2817" width="4.42578125" style="6" customWidth="1"/>
    <col min="2818" max="2818" width="12.28515625" style="6" customWidth="1"/>
    <col min="2819" max="2820" width="9.140625" style="6"/>
    <col min="2821" max="2829" width="13" style="6" customWidth="1"/>
    <col min="2830" max="3072" width="9.140625" style="6"/>
    <col min="3073" max="3073" width="4.42578125" style="6" customWidth="1"/>
    <col min="3074" max="3074" width="12.28515625" style="6" customWidth="1"/>
    <col min="3075" max="3076" width="9.140625" style="6"/>
    <col min="3077" max="3085" width="13" style="6" customWidth="1"/>
    <col min="3086" max="3328" width="9.140625" style="6"/>
    <col min="3329" max="3329" width="4.42578125" style="6" customWidth="1"/>
    <col min="3330" max="3330" width="12.28515625" style="6" customWidth="1"/>
    <col min="3331" max="3332" width="9.140625" style="6"/>
    <col min="3333" max="3341" width="13" style="6" customWidth="1"/>
    <col min="3342" max="3584" width="9.140625" style="6"/>
    <col min="3585" max="3585" width="4.42578125" style="6" customWidth="1"/>
    <col min="3586" max="3586" width="12.28515625" style="6" customWidth="1"/>
    <col min="3587" max="3588" width="9.140625" style="6"/>
    <col min="3589" max="3597" width="13" style="6" customWidth="1"/>
    <col min="3598" max="3840" width="9.140625" style="6"/>
    <col min="3841" max="3841" width="4.42578125" style="6" customWidth="1"/>
    <col min="3842" max="3842" width="12.28515625" style="6" customWidth="1"/>
    <col min="3843" max="3844" width="9.140625" style="6"/>
    <col min="3845" max="3853" width="13" style="6" customWidth="1"/>
    <col min="3854" max="4096" width="9.140625" style="6"/>
    <col min="4097" max="4097" width="4.42578125" style="6" customWidth="1"/>
    <col min="4098" max="4098" width="12.28515625" style="6" customWidth="1"/>
    <col min="4099" max="4100" width="9.140625" style="6"/>
    <col min="4101" max="4109" width="13" style="6" customWidth="1"/>
    <col min="4110" max="4352" width="9.140625" style="6"/>
    <col min="4353" max="4353" width="4.42578125" style="6" customWidth="1"/>
    <col min="4354" max="4354" width="12.28515625" style="6" customWidth="1"/>
    <col min="4355" max="4356" width="9.140625" style="6"/>
    <col min="4357" max="4365" width="13" style="6" customWidth="1"/>
    <col min="4366" max="4608" width="9.140625" style="6"/>
    <col min="4609" max="4609" width="4.42578125" style="6" customWidth="1"/>
    <col min="4610" max="4610" width="12.28515625" style="6" customWidth="1"/>
    <col min="4611" max="4612" width="9.140625" style="6"/>
    <col min="4613" max="4621" width="13" style="6" customWidth="1"/>
    <col min="4622" max="4864" width="9.140625" style="6"/>
    <col min="4865" max="4865" width="4.42578125" style="6" customWidth="1"/>
    <col min="4866" max="4866" width="12.28515625" style="6" customWidth="1"/>
    <col min="4867" max="4868" width="9.140625" style="6"/>
    <col min="4869" max="4877" width="13" style="6" customWidth="1"/>
    <col min="4878" max="5120" width="9.140625" style="6"/>
    <col min="5121" max="5121" width="4.42578125" style="6" customWidth="1"/>
    <col min="5122" max="5122" width="12.28515625" style="6" customWidth="1"/>
    <col min="5123" max="5124" width="9.140625" style="6"/>
    <col min="5125" max="5133" width="13" style="6" customWidth="1"/>
    <col min="5134" max="5376" width="9.140625" style="6"/>
    <col min="5377" max="5377" width="4.42578125" style="6" customWidth="1"/>
    <col min="5378" max="5378" width="12.28515625" style="6" customWidth="1"/>
    <col min="5379" max="5380" width="9.140625" style="6"/>
    <col min="5381" max="5389" width="13" style="6" customWidth="1"/>
    <col min="5390" max="5632" width="9.140625" style="6"/>
    <col min="5633" max="5633" width="4.42578125" style="6" customWidth="1"/>
    <col min="5634" max="5634" width="12.28515625" style="6" customWidth="1"/>
    <col min="5635" max="5636" width="9.140625" style="6"/>
    <col min="5637" max="5645" width="13" style="6" customWidth="1"/>
    <col min="5646" max="5888" width="9.140625" style="6"/>
    <col min="5889" max="5889" width="4.42578125" style="6" customWidth="1"/>
    <col min="5890" max="5890" width="12.28515625" style="6" customWidth="1"/>
    <col min="5891" max="5892" width="9.140625" style="6"/>
    <col min="5893" max="5901" width="13" style="6" customWidth="1"/>
    <col min="5902" max="6144" width="9.140625" style="6"/>
    <col min="6145" max="6145" width="4.42578125" style="6" customWidth="1"/>
    <col min="6146" max="6146" width="12.28515625" style="6" customWidth="1"/>
    <col min="6147" max="6148" width="9.140625" style="6"/>
    <col min="6149" max="6157" width="13" style="6" customWidth="1"/>
    <col min="6158" max="6400" width="9.140625" style="6"/>
    <col min="6401" max="6401" width="4.42578125" style="6" customWidth="1"/>
    <col min="6402" max="6402" width="12.28515625" style="6" customWidth="1"/>
    <col min="6403" max="6404" width="9.140625" style="6"/>
    <col min="6405" max="6413" width="13" style="6" customWidth="1"/>
    <col min="6414" max="6656" width="9.140625" style="6"/>
    <col min="6657" max="6657" width="4.42578125" style="6" customWidth="1"/>
    <col min="6658" max="6658" width="12.28515625" style="6" customWidth="1"/>
    <col min="6659" max="6660" width="9.140625" style="6"/>
    <col min="6661" max="6669" width="13" style="6" customWidth="1"/>
    <col min="6670" max="6912" width="9.140625" style="6"/>
    <col min="6913" max="6913" width="4.42578125" style="6" customWidth="1"/>
    <col min="6914" max="6914" width="12.28515625" style="6" customWidth="1"/>
    <col min="6915" max="6916" width="9.140625" style="6"/>
    <col min="6917" max="6925" width="13" style="6" customWidth="1"/>
    <col min="6926" max="7168" width="9.140625" style="6"/>
    <col min="7169" max="7169" width="4.42578125" style="6" customWidth="1"/>
    <col min="7170" max="7170" width="12.28515625" style="6" customWidth="1"/>
    <col min="7171" max="7172" width="9.140625" style="6"/>
    <col min="7173" max="7181" width="13" style="6" customWidth="1"/>
    <col min="7182" max="7424" width="9.140625" style="6"/>
    <col min="7425" max="7425" width="4.42578125" style="6" customWidth="1"/>
    <col min="7426" max="7426" width="12.28515625" style="6" customWidth="1"/>
    <col min="7427" max="7428" width="9.140625" style="6"/>
    <col min="7429" max="7437" width="13" style="6" customWidth="1"/>
    <col min="7438" max="7680" width="9.140625" style="6"/>
    <col min="7681" max="7681" width="4.42578125" style="6" customWidth="1"/>
    <col min="7682" max="7682" width="12.28515625" style="6" customWidth="1"/>
    <col min="7683" max="7684" width="9.140625" style="6"/>
    <col min="7685" max="7693" width="13" style="6" customWidth="1"/>
    <col min="7694" max="7936" width="9.140625" style="6"/>
    <col min="7937" max="7937" width="4.42578125" style="6" customWidth="1"/>
    <col min="7938" max="7938" width="12.28515625" style="6" customWidth="1"/>
    <col min="7939" max="7940" width="9.140625" style="6"/>
    <col min="7941" max="7949" width="13" style="6" customWidth="1"/>
    <col min="7950" max="8192" width="9.140625" style="6"/>
    <col min="8193" max="8193" width="4.42578125" style="6" customWidth="1"/>
    <col min="8194" max="8194" width="12.28515625" style="6" customWidth="1"/>
    <col min="8195" max="8196" width="9.140625" style="6"/>
    <col min="8197" max="8205" width="13" style="6" customWidth="1"/>
    <col min="8206" max="8448" width="9.140625" style="6"/>
    <col min="8449" max="8449" width="4.42578125" style="6" customWidth="1"/>
    <col min="8450" max="8450" width="12.28515625" style="6" customWidth="1"/>
    <col min="8451" max="8452" width="9.140625" style="6"/>
    <col min="8453" max="8461" width="13" style="6" customWidth="1"/>
    <col min="8462" max="8704" width="9.140625" style="6"/>
    <col min="8705" max="8705" width="4.42578125" style="6" customWidth="1"/>
    <col min="8706" max="8706" width="12.28515625" style="6" customWidth="1"/>
    <col min="8707" max="8708" width="9.140625" style="6"/>
    <col min="8709" max="8717" width="13" style="6" customWidth="1"/>
    <col min="8718" max="8960" width="9.140625" style="6"/>
    <col min="8961" max="8961" width="4.42578125" style="6" customWidth="1"/>
    <col min="8962" max="8962" width="12.28515625" style="6" customWidth="1"/>
    <col min="8963" max="8964" width="9.140625" style="6"/>
    <col min="8965" max="8973" width="13" style="6" customWidth="1"/>
    <col min="8974" max="9216" width="9.140625" style="6"/>
    <col min="9217" max="9217" width="4.42578125" style="6" customWidth="1"/>
    <col min="9218" max="9218" width="12.28515625" style="6" customWidth="1"/>
    <col min="9219" max="9220" width="9.140625" style="6"/>
    <col min="9221" max="9229" width="13" style="6" customWidth="1"/>
    <col min="9230" max="9472" width="9.140625" style="6"/>
    <col min="9473" max="9473" width="4.42578125" style="6" customWidth="1"/>
    <col min="9474" max="9474" width="12.28515625" style="6" customWidth="1"/>
    <col min="9475" max="9476" width="9.140625" style="6"/>
    <col min="9477" max="9485" width="13" style="6" customWidth="1"/>
    <col min="9486" max="9728" width="9.140625" style="6"/>
    <col min="9729" max="9729" width="4.42578125" style="6" customWidth="1"/>
    <col min="9730" max="9730" width="12.28515625" style="6" customWidth="1"/>
    <col min="9731" max="9732" width="9.140625" style="6"/>
    <col min="9733" max="9741" width="13" style="6" customWidth="1"/>
    <col min="9742" max="9984" width="9.140625" style="6"/>
    <col min="9985" max="9985" width="4.42578125" style="6" customWidth="1"/>
    <col min="9986" max="9986" width="12.28515625" style="6" customWidth="1"/>
    <col min="9987" max="9988" width="9.140625" style="6"/>
    <col min="9989" max="9997" width="13" style="6" customWidth="1"/>
    <col min="9998" max="10240" width="9.140625" style="6"/>
    <col min="10241" max="10241" width="4.42578125" style="6" customWidth="1"/>
    <col min="10242" max="10242" width="12.28515625" style="6" customWidth="1"/>
    <col min="10243" max="10244" width="9.140625" style="6"/>
    <col min="10245" max="10253" width="13" style="6" customWidth="1"/>
    <col min="10254" max="10496" width="9.140625" style="6"/>
    <col min="10497" max="10497" width="4.42578125" style="6" customWidth="1"/>
    <col min="10498" max="10498" width="12.28515625" style="6" customWidth="1"/>
    <col min="10499" max="10500" width="9.140625" style="6"/>
    <col min="10501" max="10509" width="13" style="6" customWidth="1"/>
    <col min="10510" max="10752" width="9.140625" style="6"/>
    <col min="10753" max="10753" width="4.42578125" style="6" customWidth="1"/>
    <col min="10754" max="10754" width="12.28515625" style="6" customWidth="1"/>
    <col min="10755" max="10756" width="9.140625" style="6"/>
    <col min="10757" max="10765" width="13" style="6" customWidth="1"/>
    <col min="10766" max="11008" width="9.140625" style="6"/>
    <col min="11009" max="11009" width="4.42578125" style="6" customWidth="1"/>
    <col min="11010" max="11010" width="12.28515625" style="6" customWidth="1"/>
    <col min="11011" max="11012" width="9.140625" style="6"/>
    <col min="11013" max="11021" width="13" style="6" customWidth="1"/>
    <col min="11022" max="11264" width="9.140625" style="6"/>
    <col min="11265" max="11265" width="4.42578125" style="6" customWidth="1"/>
    <col min="11266" max="11266" width="12.28515625" style="6" customWidth="1"/>
    <col min="11267" max="11268" width="9.140625" style="6"/>
    <col min="11269" max="11277" width="13" style="6" customWidth="1"/>
    <col min="11278" max="11520" width="9.140625" style="6"/>
    <col min="11521" max="11521" width="4.42578125" style="6" customWidth="1"/>
    <col min="11522" max="11522" width="12.28515625" style="6" customWidth="1"/>
    <col min="11523" max="11524" width="9.140625" style="6"/>
    <col min="11525" max="11533" width="13" style="6" customWidth="1"/>
    <col min="11534" max="11776" width="9.140625" style="6"/>
    <col min="11777" max="11777" width="4.42578125" style="6" customWidth="1"/>
    <col min="11778" max="11778" width="12.28515625" style="6" customWidth="1"/>
    <col min="11779" max="11780" width="9.140625" style="6"/>
    <col min="11781" max="11789" width="13" style="6" customWidth="1"/>
    <col min="11790" max="12032" width="9.140625" style="6"/>
    <col min="12033" max="12033" width="4.42578125" style="6" customWidth="1"/>
    <col min="12034" max="12034" width="12.28515625" style="6" customWidth="1"/>
    <col min="12035" max="12036" width="9.140625" style="6"/>
    <col min="12037" max="12045" width="13" style="6" customWidth="1"/>
    <col min="12046" max="12288" width="9.140625" style="6"/>
    <col min="12289" max="12289" width="4.42578125" style="6" customWidth="1"/>
    <col min="12290" max="12290" width="12.28515625" style="6" customWidth="1"/>
    <col min="12291" max="12292" width="9.140625" style="6"/>
    <col min="12293" max="12301" width="13" style="6" customWidth="1"/>
    <col min="12302" max="12544" width="9.140625" style="6"/>
    <col min="12545" max="12545" width="4.42578125" style="6" customWidth="1"/>
    <col min="12546" max="12546" width="12.28515625" style="6" customWidth="1"/>
    <col min="12547" max="12548" width="9.140625" style="6"/>
    <col min="12549" max="12557" width="13" style="6" customWidth="1"/>
    <col min="12558" max="12800" width="9.140625" style="6"/>
    <col min="12801" max="12801" width="4.42578125" style="6" customWidth="1"/>
    <col min="12802" max="12802" width="12.28515625" style="6" customWidth="1"/>
    <col min="12803" max="12804" width="9.140625" style="6"/>
    <col min="12805" max="12813" width="13" style="6" customWidth="1"/>
    <col min="12814" max="13056" width="9.140625" style="6"/>
    <col min="13057" max="13057" width="4.42578125" style="6" customWidth="1"/>
    <col min="13058" max="13058" width="12.28515625" style="6" customWidth="1"/>
    <col min="13059" max="13060" width="9.140625" style="6"/>
    <col min="13061" max="13069" width="13" style="6" customWidth="1"/>
    <col min="13070" max="13312" width="9.140625" style="6"/>
    <col min="13313" max="13313" width="4.42578125" style="6" customWidth="1"/>
    <col min="13314" max="13314" width="12.28515625" style="6" customWidth="1"/>
    <col min="13315" max="13316" width="9.140625" style="6"/>
    <col min="13317" max="13325" width="13" style="6" customWidth="1"/>
    <col min="13326" max="13568" width="9.140625" style="6"/>
    <col min="13569" max="13569" width="4.42578125" style="6" customWidth="1"/>
    <col min="13570" max="13570" width="12.28515625" style="6" customWidth="1"/>
    <col min="13571" max="13572" width="9.140625" style="6"/>
    <col min="13573" max="13581" width="13" style="6" customWidth="1"/>
    <col min="13582" max="13824" width="9.140625" style="6"/>
    <col min="13825" max="13825" width="4.42578125" style="6" customWidth="1"/>
    <col min="13826" max="13826" width="12.28515625" style="6" customWidth="1"/>
    <col min="13827" max="13828" width="9.140625" style="6"/>
    <col min="13829" max="13837" width="13" style="6" customWidth="1"/>
    <col min="13838" max="14080" width="9.140625" style="6"/>
    <col min="14081" max="14081" width="4.42578125" style="6" customWidth="1"/>
    <col min="14082" max="14082" width="12.28515625" style="6" customWidth="1"/>
    <col min="14083" max="14084" width="9.140625" style="6"/>
    <col min="14085" max="14093" width="13" style="6" customWidth="1"/>
    <col min="14094" max="14336" width="9.140625" style="6"/>
    <col min="14337" max="14337" width="4.42578125" style="6" customWidth="1"/>
    <col min="14338" max="14338" width="12.28515625" style="6" customWidth="1"/>
    <col min="14339" max="14340" width="9.140625" style="6"/>
    <col min="14341" max="14349" width="13" style="6" customWidth="1"/>
    <col min="14350" max="14592" width="9.140625" style="6"/>
    <col min="14593" max="14593" width="4.42578125" style="6" customWidth="1"/>
    <col min="14594" max="14594" width="12.28515625" style="6" customWidth="1"/>
    <col min="14595" max="14596" width="9.140625" style="6"/>
    <col min="14597" max="14605" width="13" style="6" customWidth="1"/>
    <col min="14606" max="14848" width="9.140625" style="6"/>
    <col min="14849" max="14849" width="4.42578125" style="6" customWidth="1"/>
    <col min="14850" max="14850" width="12.28515625" style="6" customWidth="1"/>
    <col min="14851" max="14852" width="9.140625" style="6"/>
    <col min="14853" max="14861" width="13" style="6" customWidth="1"/>
    <col min="14862" max="15104" width="9.140625" style="6"/>
    <col min="15105" max="15105" width="4.42578125" style="6" customWidth="1"/>
    <col min="15106" max="15106" width="12.28515625" style="6" customWidth="1"/>
    <col min="15107" max="15108" width="9.140625" style="6"/>
    <col min="15109" max="15117" width="13" style="6" customWidth="1"/>
    <col min="15118" max="15360" width="9.140625" style="6"/>
    <col min="15361" max="15361" width="4.42578125" style="6" customWidth="1"/>
    <col min="15362" max="15362" width="12.28515625" style="6" customWidth="1"/>
    <col min="15363" max="15364" width="9.140625" style="6"/>
    <col min="15365" max="15373" width="13" style="6" customWidth="1"/>
    <col min="15374" max="15616" width="9.140625" style="6"/>
    <col min="15617" max="15617" width="4.42578125" style="6" customWidth="1"/>
    <col min="15618" max="15618" width="12.28515625" style="6" customWidth="1"/>
    <col min="15619" max="15620" width="9.140625" style="6"/>
    <col min="15621" max="15629" width="13" style="6" customWidth="1"/>
    <col min="15630" max="15872" width="9.140625" style="6"/>
    <col min="15873" max="15873" width="4.42578125" style="6" customWidth="1"/>
    <col min="15874" max="15874" width="12.28515625" style="6" customWidth="1"/>
    <col min="15875" max="15876" width="9.140625" style="6"/>
    <col min="15877" max="15885" width="13" style="6" customWidth="1"/>
    <col min="15886" max="16128" width="9.140625" style="6"/>
    <col min="16129" max="16129" width="4.42578125" style="6" customWidth="1"/>
    <col min="16130" max="16130" width="12.28515625" style="6" customWidth="1"/>
    <col min="16131" max="16132" width="9.140625" style="6"/>
    <col min="16133" max="16141" width="13" style="6" customWidth="1"/>
    <col min="16142" max="16384" width="9.140625" style="6"/>
  </cols>
  <sheetData>
    <row r="1" spans="1:13" ht="15.75" customHeight="1" x14ac:dyDescent="0.25">
      <c r="J1" s="64" t="s">
        <v>13</v>
      </c>
      <c r="K1" s="64"/>
      <c r="L1" s="64"/>
      <c r="M1" s="64"/>
    </row>
    <row r="2" spans="1:13" x14ac:dyDescent="0.25">
      <c r="J2" s="64"/>
      <c r="K2" s="64"/>
      <c r="L2" s="64"/>
      <c r="M2" s="64"/>
    </row>
    <row r="3" spans="1:13" x14ac:dyDescent="0.25">
      <c r="J3" s="64"/>
      <c r="K3" s="64"/>
      <c r="L3" s="64"/>
      <c r="M3" s="64"/>
    </row>
    <row r="4" spans="1:13" x14ac:dyDescent="0.25">
      <c r="J4" s="64"/>
      <c r="K4" s="64"/>
      <c r="L4" s="64"/>
      <c r="M4" s="64"/>
    </row>
    <row r="5" spans="1:13" x14ac:dyDescent="0.25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65" t="s">
        <v>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s="39" customFormat="1" x14ac:dyDescent="0.25">
      <c r="A7" s="63" t="s">
        <v>15</v>
      </c>
      <c r="B7" s="10" t="s">
        <v>46</v>
      </c>
      <c r="C7" s="7"/>
      <c r="E7" s="66" t="s">
        <v>45</v>
      </c>
      <c r="F7" s="66"/>
      <c r="G7" s="66"/>
      <c r="H7" s="66"/>
      <c r="I7" s="66"/>
      <c r="J7" s="66"/>
      <c r="K7" s="66"/>
      <c r="L7" s="66"/>
      <c r="M7" s="66"/>
    </row>
    <row r="8" spans="1:13" s="39" customFormat="1" ht="15" customHeight="1" x14ac:dyDescent="0.25">
      <c r="A8" s="63"/>
      <c r="B8" s="11" t="s">
        <v>16</v>
      </c>
      <c r="C8" s="7"/>
      <c r="E8" s="67" t="s">
        <v>17</v>
      </c>
      <c r="F8" s="67"/>
      <c r="G8" s="67"/>
      <c r="H8" s="67"/>
      <c r="I8" s="67"/>
      <c r="J8" s="67"/>
      <c r="K8" s="67"/>
      <c r="L8" s="67"/>
      <c r="M8" s="67"/>
    </row>
    <row r="9" spans="1:13" s="39" customFormat="1" x14ac:dyDescent="0.25">
      <c r="A9" s="63" t="s">
        <v>18</v>
      </c>
      <c r="B9" s="10" t="s">
        <v>47</v>
      </c>
      <c r="C9" s="7"/>
      <c r="E9" s="66" t="s">
        <v>45</v>
      </c>
      <c r="F9" s="66"/>
      <c r="G9" s="66"/>
      <c r="H9" s="66"/>
      <c r="I9" s="66"/>
      <c r="J9" s="66"/>
      <c r="K9" s="66"/>
      <c r="L9" s="66"/>
      <c r="M9" s="66"/>
    </row>
    <row r="10" spans="1:13" s="39" customFormat="1" ht="15" customHeight="1" x14ac:dyDescent="0.25">
      <c r="A10" s="63"/>
      <c r="B10" s="11" t="s">
        <v>16</v>
      </c>
      <c r="C10" s="7"/>
      <c r="E10" s="67" t="s">
        <v>0</v>
      </c>
      <c r="F10" s="67"/>
      <c r="G10" s="67"/>
      <c r="H10" s="67"/>
      <c r="I10" s="67"/>
      <c r="J10" s="67"/>
      <c r="K10" s="67"/>
      <c r="L10" s="67"/>
      <c r="M10" s="67"/>
    </row>
    <row r="11" spans="1:13" s="39" customFormat="1" x14ac:dyDescent="0.25">
      <c r="A11" s="63" t="s">
        <v>19</v>
      </c>
      <c r="B11" s="10" t="s">
        <v>48</v>
      </c>
      <c r="C11" s="10" t="s">
        <v>49</v>
      </c>
      <c r="E11" s="66" t="s">
        <v>50</v>
      </c>
      <c r="F11" s="66"/>
      <c r="G11" s="66"/>
      <c r="H11" s="66"/>
      <c r="I11" s="66"/>
      <c r="J11" s="66"/>
      <c r="K11" s="66"/>
      <c r="L11" s="66"/>
      <c r="M11" s="66"/>
    </row>
    <row r="12" spans="1:13" ht="15" customHeight="1" x14ac:dyDescent="0.25">
      <c r="A12" s="63"/>
      <c r="B12" s="2" t="s">
        <v>20</v>
      </c>
      <c r="C12" s="2" t="s">
        <v>21</v>
      </c>
      <c r="E12" s="67" t="s">
        <v>22</v>
      </c>
      <c r="F12" s="67"/>
      <c r="G12" s="67"/>
      <c r="H12" s="67"/>
      <c r="I12" s="67"/>
      <c r="J12" s="67"/>
      <c r="K12" s="67"/>
      <c r="L12" s="67"/>
      <c r="M12" s="67"/>
    </row>
    <row r="13" spans="1:13" ht="19.5" customHeight="1" x14ac:dyDescent="0.25">
      <c r="A13" s="68" t="s">
        <v>23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x14ac:dyDescent="0.25">
      <c r="A14" s="3"/>
    </row>
    <row r="15" spans="1:13" ht="31.5" x14ac:dyDescent="0.25">
      <c r="A15" s="4" t="s">
        <v>24</v>
      </c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28.5" customHeight="1" x14ac:dyDescent="0.25">
      <c r="A16" s="4"/>
      <c r="B16" s="69" t="s">
        <v>51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 x14ac:dyDescent="0.25">
      <c r="A17" s="4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x14ac:dyDescent="0.25">
      <c r="A18" s="3"/>
    </row>
    <row r="19" spans="1:13" x14ac:dyDescent="0.25">
      <c r="A19" s="8" t="s">
        <v>25</v>
      </c>
    </row>
    <row r="20" spans="1:13" s="13" customFormat="1" ht="21" customHeight="1" x14ac:dyDescent="0.25">
      <c r="A20" s="47" t="s">
        <v>1</v>
      </c>
      <c r="B20" s="70" t="s">
        <v>104</v>
      </c>
      <c r="C20" s="70"/>
      <c r="D20" s="70"/>
      <c r="E20" s="70"/>
      <c r="F20" s="70"/>
      <c r="G20" s="70"/>
    </row>
    <row r="21" spans="1:13" s="13" customFormat="1" ht="20.25" customHeight="1" x14ac:dyDescent="0.25">
      <c r="A21" s="47">
        <v>1</v>
      </c>
      <c r="B21" s="71" t="s">
        <v>103</v>
      </c>
      <c r="C21" s="71"/>
      <c r="D21" s="71"/>
      <c r="E21" s="71"/>
      <c r="F21" s="71"/>
      <c r="G21" s="71"/>
    </row>
    <row r="22" spans="1:13" x14ac:dyDescent="0.25">
      <c r="A22" s="8"/>
    </row>
    <row r="23" spans="1:13" x14ac:dyDescent="0.25">
      <c r="A23" s="1"/>
    </row>
    <row r="24" spans="1:13" x14ac:dyDescent="0.25">
      <c r="A24" s="8" t="s">
        <v>26</v>
      </c>
    </row>
    <row r="25" spans="1:13" x14ac:dyDescent="0.25">
      <c r="A25" s="3"/>
    </row>
    <row r="26" spans="1:13" ht="32.25" customHeight="1" x14ac:dyDescent="0.25">
      <c r="A26" s="4" t="s">
        <v>24</v>
      </c>
      <c r="B26" s="48" t="s">
        <v>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s="12" customFormat="1" ht="21.75" customHeight="1" x14ac:dyDescent="0.25">
      <c r="A27" s="14">
        <v>1</v>
      </c>
      <c r="B27" s="58" t="s">
        <v>52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s="13" customFormat="1" ht="18" customHeight="1" x14ac:dyDescent="0.25">
      <c r="A28" s="14">
        <v>2</v>
      </c>
      <c r="B28" s="58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s="13" customFormat="1" ht="18" customHeight="1" x14ac:dyDescent="0.25">
      <c r="A29" s="14">
        <v>3</v>
      </c>
      <c r="B29" s="58" t="s">
        <v>54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x14ac:dyDescent="0.25">
      <c r="A30" s="3"/>
    </row>
    <row r="31" spans="1:13" x14ac:dyDescent="0.25">
      <c r="A31" s="8" t="s">
        <v>27</v>
      </c>
    </row>
    <row r="32" spans="1:13" ht="17.25" customHeight="1" x14ac:dyDescent="0.25">
      <c r="A32" s="59" t="s">
        <v>4</v>
      </c>
      <c r="B32" s="59"/>
    </row>
    <row r="33" spans="1:26" x14ac:dyDescent="0.25">
      <c r="A33" s="3"/>
    </row>
    <row r="34" spans="1:26" ht="30" customHeight="1" x14ac:dyDescent="0.25">
      <c r="A34" s="48" t="s">
        <v>24</v>
      </c>
      <c r="B34" s="48" t="s">
        <v>28</v>
      </c>
      <c r="C34" s="48"/>
      <c r="D34" s="48"/>
      <c r="E34" s="48" t="s">
        <v>29</v>
      </c>
      <c r="F34" s="48"/>
      <c r="G34" s="48"/>
      <c r="H34" s="48" t="s">
        <v>30</v>
      </c>
      <c r="I34" s="48"/>
      <c r="J34" s="48"/>
      <c r="K34" s="48" t="s">
        <v>31</v>
      </c>
      <c r="L34" s="48"/>
      <c r="M34" s="48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33" customHeight="1" x14ac:dyDescent="0.25">
      <c r="A35" s="48"/>
      <c r="B35" s="48"/>
      <c r="C35" s="48"/>
      <c r="D35" s="48"/>
      <c r="E35" s="4" t="s">
        <v>32</v>
      </c>
      <c r="F35" s="4" t="s">
        <v>33</v>
      </c>
      <c r="G35" s="4" t="s">
        <v>34</v>
      </c>
      <c r="H35" s="4" t="s">
        <v>32</v>
      </c>
      <c r="I35" s="4" t="s">
        <v>33</v>
      </c>
      <c r="J35" s="4" t="s">
        <v>34</v>
      </c>
      <c r="K35" s="4" t="s">
        <v>32</v>
      </c>
      <c r="L35" s="4" t="s">
        <v>33</v>
      </c>
      <c r="M35" s="4" t="s">
        <v>34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1</v>
      </c>
      <c r="B36" s="48">
        <v>2</v>
      </c>
      <c r="C36" s="48"/>
      <c r="D36" s="48"/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57" customHeight="1" x14ac:dyDescent="0.25">
      <c r="A37" s="4">
        <v>1</v>
      </c>
      <c r="B37" s="60" t="s">
        <v>105</v>
      </c>
      <c r="C37" s="61"/>
      <c r="D37" s="62"/>
      <c r="E37" s="42">
        <v>39371835</v>
      </c>
      <c r="F37" s="42">
        <v>5584</v>
      </c>
      <c r="G37" s="46">
        <f>E37+F37</f>
        <v>39377419</v>
      </c>
      <c r="H37" s="42">
        <f>'[1]Ф.2.0160'!$H$23-17285</f>
        <v>39306498.510000005</v>
      </c>
      <c r="I37" s="42">
        <v>44085.919999999998</v>
      </c>
      <c r="J37" s="46">
        <f>H37+I37</f>
        <v>39350584.430000007</v>
      </c>
      <c r="K37" s="42">
        <f t="shared" ref="K37:L39" si="0">H37-E37</f>
        <v>-65336.489999994636</v>
      </c>
      <c r="L37" s="42">
        <f t="shared" si="0"/>
        <v>38501.919999999998</v>
      </c>
      <c r="M37" s="42">
        <f>K37+L37</f>
        <v>-26834.569999994637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40.5" customHeight="1" x14ac:dyDescent="0.25">
      <c r="A38" s="4">
        <v>2</v>
      </c>
      <c r="B38" s="60" t="s">
        <v>106</v>
      </c>
      <c r="C38" s="61"/>
      <c r="D38" s="62"/>
      <c r="E38" s="42">
        <v>0</v>
      </c>
      <c r="F38" s="42">
        <v>2226538</v>
      </c>
      <c r="G38" s="46">
        <f>E38+F38</f>
        <v>2226538</v>
      </c>
      <c r="H38" s="42">
        <v>0</v>
      </c>
      <c r="I38" s="42">
        <f>'[1]Ф.4.3.КФК1'!$J$22-316700</f>
        <v>1963845.2199999997</v>
      </c>
      <c r="J38" s="46">
        <f>H38+I38</f>
        <v>1963845.2199999997</v>
      </c>
      <c r="K38" s="42">
        <f t="shared" si="0"/>
        <v>0</v>
      </c>
      <c r="L38" s="42">
        <f t="shared" si="0"/>
        <v>-262692.78000000026</v>
      </c>
      <c r="M38" s="42">
        <f>K38+L38</f>
        <v>-262692.78000000026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ht="27" customHeight="1" x14ac:dyDescent="0.25">
      <c r="A39" s="4">
        <v>3</v>
      </c>
      <c r="B39" s="60" t="str">
        <f>B29</f>
        <v>Програма інформатизації</v>
      </c>
      <c r="C39" s="61"/>
      <c r="D39" s="62"/>
      <c r="E39" s="42">
        <v>18300</v>
      </c>
      <c r="F39" s="42">
        <v>316700</v>
      </c>
      <c r="G39" s="46">
        <f>E39+F39</f>
        <v>335000</v>
      </c>
      <c r="H39" s="42">
        <f>12985+4300</f>
        <v>17285</v>
      </c>
      <c r="I39" s="42">
        <v>316700</v>
      </c>
      <c r="J39" s="46">
        <f>H39+I39</f>
        <v>333985</v>
      </c>
      <c r="K39" s="42">
        <f t="shared" si="0"/>
        <v>-1015</v>
      </c>
      <c r="L39" s="42">
        <f t="shared" si="0"/>
        <v>0</v>
      </c>
      <c r="M39" s="42">
        <f>K39+L39</f>
        <v>-1015</v>
      </c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4"/>
      <c r="B40" s="48" t="s">
        <v>5</v>
      </c>
      <c r="C40" s="48"/>
      <c r="D40" s="48"/>
      <c r="E40" s="46">
        <f t="shared" ref="E40:F40" si="1">E37+E38+E39</f>
        <v>39390135</v>
      </c>
      <c r="F40" s="46">
        <f t="shared" si="1"/>
        <v>2548822</v>
      </c>
      <c r="G40" s="46">
        <f>G37+G38+G39</f>
        <v>41938957</v>
      </c>
      <c r="H40" s="46">
        <f t="shared" ref="H40:M40" si="2">H37+H38+H39</f>
        <v>39323783.510000005</v>
      </c>
      <c r="I40" s="46">
        <f t="shared" si="2"/>
        <v>2324631.1399999997</v>
      </c>
      <c r="J40" s="46">
        <f t="shared" si="2"/>
        <v>41648414.650000006</v>
      </c>
      <c r="K40" s="46">
        <f t="shared" si="2"/>
        <v>-66351.489999994636</v>
      </c>
      <c r="L40" s="46">
        <f t="shared" si="2"/>
        <v>-224190.86000000028</v>
      </c>
      <c r="M40" s="46">
        <f t="shared" si="2"/>
        <v>-290542.34999999491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/>
      <c r="B41" s="48"/>
      <c r="C41" s="48"/>
      <c r="D41" s="48"/>
      <c r="E41" s="4"/>
      <c r="F41" s="4"/>
      <c r="G41" s="4"/>
      <c r="H41" s="4"/>
      <c r="I41" s="4"/>
      <c r="J41" s="4"/>
      <c r="K41" s="4"/>
      <c r="L41" s="4"/>
      <c r="M41" s="4"/>
      <c r="R41" s="2"/>
      <c r="S41" s="2"/>
      <c r="T41" s="2"/>
      <c r="U41" s="2"/>
      <c r="V41" s="2"/>
      <c r="W41" s="2"/>
      <c r="X41" s="2"/>
      <c r="Y41" s="2"/>
      <c r="Z41" s="2"/>
    </row>
    <row r="42" spans="1:26" ht="54" customHeight="1" x14ac:dyDescent="0.25">
      <c r="A42" s="72" t="s">
        <v>90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26" x14ac:dyDescent="0.25">
      <c r="A43" s="3"/>
    </row>
    <row r="44" spans="1:26" ht="33" customHeight="1" x14ac:dyDescent="0.25">
      <c r="A44" s="59" t="s">
        <v>35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26" ht="47.25" customHeight="1" x14ac:dyDescent="0.25">
      <c r="A45" s="59" t="s">
        <v>4</v>
      </c>
      <c r="B45" s="59"/>
    </row>
    <row r="46" spans="1:26" x14ac:dyDescent="0.25">
      <c r="A46" s="3"/>
    </row>
    <row r="47" spans="1:26" ht="31.5" customHeight="1" x14ac:dyDescent="0.25">
      <c r="A47" s="48" t="s">
        <v>1</v>
      </c>
      <c r="B47" s="48" t="s">
        <v>36</v>
      </c>
      <c r="C47" s="48"/>
      <c r="D47" s="48"/>
      <c r="E47" s="48" t="s">
        <v>29</v>
      </c>
      <c r="F47" s="48"/>
      <c r="G47" s="48"/>
      <c r="H47" s="48" t="s">
        <v>30</v>
      </c>
      <c r="I47" s="48"/>
      <c r="J47" s="48"/>
      <c r="K47" s="48" t="s">
        <v>31</v>
      </c>
      <c r="L47" s="48"/>
      <c r="M47" s="48"/>
    </row>
    <row r="48" spans="1:26" ht="33.75" customHeight="1" x14ac:dyDescent="0.25">
      <c r="A48" s="48"/>
      <c r="B48" s="48"/>
      <c r="C48" s="48"/>
      <c r="D48" s="48"/>
      <c r="E48" s="4" t="s">
        <v>32</v>
      </c>
      <c r="F48" s="4" t="s">
        <v>33</v>
      </c>
      <c r="G48" s="4" t="s">
        <v>34</v>
      </c>
      <c r="H48" s="4" t="s">
        <v>32</v>
      </c>
      <c r="I48" s="4" t="s">
        <v>33</v>
      </c>
      <c r="J48" s="4" t="s">
        <v>34</v>
      </c>
      <c r="K48" s="4" t="s">
        <v>32</v>
      </c>
      <c r="L48" s="4" t="s">
        <v>33</v>
      </c>
      <c r="M48" s="4" t="s">
        <v>34</v>
      </c>
    </row>
    <row r="49" spans="1:15" x14ac:dyDescent="0.25">
      <c r="A49" s="4">
        <v>1</v>
      </c>
      <c r="B49" s="48">
        <v>2</v>
      </c>
      <c r="C49" s="48"/>
      <c r="D49" s="48"/>
      <c r="E49" s="4">
        <v>3</v>
      </c>
      <c r="F49" s="4">
        <v>4</v>
      </c>
      <c r="G49" s="4">
        <v>5</v>
      </c>
      <c r="H49" s="4">
        <v>6</v>
      </c>
      <c r="I49" s="4">
        <v>7</v>
      </c>
      <c r="J49" s="4">
        <v>8</v>
      </c>
      <c r="K49" s="4">
        <v>9</v>
      </c>
      <c r="L49" s="4">
        <v>10</v>
      </c>
      <c r="M49" s="4">
        <v>11</v>
      </c>
    </row>
    <row r="50" spans="1:15" x14ac:dyDescent="0.25">
      <c r="A50" s="4"/>
      <c r="B50" s="48"/>
      <c r="C50" s="48"/>
      <c r="D50" s="48"/>
      <c r="E50" s="4"/>
      <c r="F50" s="4"/>
      <c r="G50" s="4"/>
      <c r="H50" s="4"/>
      <c r="I50" s="4"/>
      <c r="J50" s="4"/>
      <c r="K50" s="4"/>
      <c r="L50" s="4"/>
      <c r="M50" s="4"/>
    </row>
    <row r="51" spans="1:15" x14ac:dyDescent="0.25">
      <c r="A51" s="3"/>
    </row>
    <row r="52" spans="1:15" x14ac:dyDescent="0.25">
      <c r="A52" s="8" t="s">
        <v>37</v>
      </c>
    </row>
    <row r="53" spans="1:15" x14ac:dyDescent="0.25">
      <c r="A53" s="3"/>
    </row>
    <row r="54" spans="1:15" ht="29.25" customHeight="1" x14ac:dyDescent="0.25">
      <c r="A54" s="48" t="s">
        <v>1</v>
      </c>
      <c r="B54" s="48" t="s">
        <v>38</v>
      </c>
      <c r="C54" s="48" t="s">
        <v>6</v>
      </c>
      <c r="D54" s="48" t="s">
        <v>7</v>
      </c>
      <c r="E54" s="48" t="s">
        <v>29</v>
      </c>
      <c r="F54" s="48"/>
      <c r="G54" s="48"/>
      <c r="H54" s="48" t="s">
        <v>39</v>
      </c>
      <c r="I54" s="48"/>
      <c r="J54" s="48"/>
      <c r="K54" s="48" t="s">
        <v>31</v>
      </c>
      <c r="L54" s="48"/>
      <c r="M54" s="48"/>
    </row>
    <row r="55" spans="1:15" ht="30.75" customHeight="1" x14ac:dyDescent="0.25">
      <c r="A55" s="48"/>
      <c r="B55" s="48"/>
      <c r="C55" s="48"/>
      <c r="D55" s="48"/>
      <c r="E55" s="4" t="s">
        <v>32</v>
      </c>
      <c r="F55" s="4" t="s">
        <v>33</v>
      </c>
      <c r="G55" s="4" t="s">
        <v>34</v>
      </c>
      <c r="H55" s="4" t="s">
        <v>32</v>
      </c>
      <c r="I55" s="4" t="s">
        <v>33</v>
      </c>
      <c r="J55" s="4" t="s">
        <v>34</v>
      </c>
      <c r="K55" s="4" t="s">
        <v>32</v>
      </c>
      <c r="L55" s="4" t="s">
        <v>33</v>
      </c>
      <c r="M55" s="4" t="s">
        <v>34</v>
      </c>
    </row>
    <row r="56" spans="1:15" x14ac:dyDescent="0.25">
      <c r="A56" s="4">
        <v>1</v>
      </c>
      <c r="B56" s="4">
        <v>2</v>
      </c>
      <c r="C56" s="4">
        <v>3</v>
      </c>
      <c r="D56" s="4">
        <v>4</v>
      </c>
      <c r="E56" s="4">
        <v>5</v>
      </c>
      <c r="F56" s="4">
        <v>6</v>
      </c>
      <c r="G56" s="4">
        <v>7</v>
      </c>
      <c r="H56" s="4">
        <v>8</v>
      </c>
      <c r="I56" s="4">
        <v>9</v>
      </c>
      <c r="J56" s="4">
        <v>10</v>
      </c>
      <c r="K56" s="4">
        <v>11</v>
      </c>
      <c r="L56" s="4">
        <v>12</v>
      </c>
      <c r="M56" s="4">
        <v>13</v>
      </c>
    </row>
    <row r="57" spans="1:15" customFormat="1" ht="18.75" customHeight="1" x14ac:dyDescent="0.25">
      <c r="A57" s="17">
        <v>1</v>
      </c>
      <c r="B57" s="49" t="s">
        <v>55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16"/>
      <c r="O57" s="16"/>
    </row>
    <row r="58" spans="1:15" customFormat="1" ht="51" customHeight="1" x14ac:dyDescent="0.25">
      <c r="A58" s="17"/>
      <c r="B58" s="49" t="s">
        <v>52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  <c r="N58" s="16"/>
      <c r="O58" s="16"/>
    </row>
    <row r="59" spans="1:15" customFormat="1" ht="29.25" customHeight="1" x14ac:dyDescent="0.25">
      <c r="A59" s="17"/>
      <c r="B59" s="49" t="s">
        <v>8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16"/>
      <c r="O59" s="16"/>
    </row>
    <row r="60" spans="1:15" customFormat="1" ht="96" customHeight="1" x14ac:dyDescent="0.25">
      <c r="A60" s="17"/>
      <c r="B60" s="21" t="s">
        <v>56</v>
      </c>
      <c r="C60" s="22" t="s">
        <v>57</v>
      </c>
      <c r="D60" s="22" t="s">
        <v>58</v>
      </c>
      <c r="E60" s="22">
        <v>197</v>
      </c>
      <c r="F60" s="22">
        <v>0</v>
      </c>
      <c r="G60" s="22">
        <f>E60+F60</f>
        <v>197</v>
      </c>
      <c r="H60" s="22">
        <v>197</v>
      </c>
      <c r="I60" s="22"/>
      <c r="J60" s="22">
        <f>H60+I60</f>
        <v>197</v>
      </c>
      <c r="K60" s="5">
        <f t="shared" ref="K60:K61" si="3">H60-E60</f>
        <v>0</v>
      </c>
      <c r="L60" s="5">
        <f t="shared" ref="L60:L61" si="4">I60-F60</f>
        <v>0</v>
      </c>
      <c r="M60" s="5">
        <f>K60+L60</f>
        <v>0</v>
      </c>
      <c r="N60" s="16"/>
      <c r="O60" s="16"/>
    </row>
    <row r="61" spans="1:15" customFormat="1" ht="108.75" customHeight="1" x14ac:dyDescent="0.25">
      <c r="A61" s="17"/>
      <c r="B61" s="21" t="s">
        <v>59</v>
      </c>
      <c r="C61" s="22" t="s">
        <v>60</v>
      </c>
      <c r="D61" s="23" t="s">
        <v>61</v>
      </c>
      <c r="E61" s="24">
        <v>39371835</v>
      </c>
      <c r="F61" s="24">
        <v>5584</v>
      </c>
      <c r="G61" s="24">
        <f>E61+F61</f>
        <v>39377419</v>
      </c>
      <c r="H61" s="24">
        <f>H37</f>
        <v>39306498.510000005</v>
      </c>
      <c r="I61" s="24">
        <f>I37</f>
        <v>44085.919999999998</v>
      </c>
      <c r="J61" s="24">
        <f>H61+I61</f>
        <v>39350584.430000007</v>
      </c>
      <c r="K61" s="5">
        <f t="shared" si="3"/>
        <v>-65336.489999994636</v>
      </c>
      <c r="L61" s="5">
        <f t="shared" si="4"/>
        <v>38501.919999999998</v>
      </c>
      <c r="M61" s="5">
        <f>K61+L61</f>
        <v>-26834.569999994637</v>
      </c>
      <c r="N61" s="16"/>
      <c r="O61" s="16"/>
    </row>
    <row r="62" spans="1:15" ht="126" customHeight="1" x14ac:dyDescent="0.25">
      <c r="A62" s="48" t="s">
        <v>91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5" customFormat="1" ht="18" customHeight="1" x14ac:dyDescent="0.25">
      <c r="A63" s="17"/>
      <c r="B63" s="19" t="s">
        <v>9</v>
      </c>
      <c r="C63" s="20"/>
      <c r="D63" s="20"/>
      <c r="E63" s="20"/>
      <c r="F63" s="20"/>
      <c r="G63" s="20"/>
      <c r="H63" s="18"/>
      <c r="I63" s="18"/>
      <c r="J63" s="18"/>
      <c r="K63" s="18"/>
      <c r="L63" s="18"/>
      <c r="M63" s="18"/>
      <c r="N63" s="16"/>
      <c r="O63" s="16"/>
    </row>
    <row r="64" spans="1:15" customFormat="1" ht="94.5" customHeight="1" x14ac:dyDescent="0.25">
      <c r="A64" s="17"/>
      <c r="B64" s="20" t="s">
        <v>62</v>
      </c>
      <c r="C64" s="22" t="s">
        <v>57</v>
      </c>
      <c r="D64" s="25" t="s">
        <v>63</v>
      </c>
      <c r="E64" s="26">
        <v>7686</v>
      </c>
      <c r="F64" s="26"/>
      <c r="G64" s="22">
        <f>E64+F64</f>
        <v>7686</v>
      </c>
      <c r="H64" s="40">
        <f>5841+1082</f>
        <v>6923</v>
      </c>
      <c r="I64" s="41"/>
      <c r="J64" s="22">
        <f>H64+I64</f>
        <v>6923</v>
      </c>
      <c r="K64" s="37">
        <f t="shared" ref="K64:K65" si="5">H64-E64</f>
        <v>-763</v>
      </c>
      <c r="L64" s="37">
        <f t="shared" ref="L64:L65" si="6">I64-F64</f>
        <v>0</v>
      </c>
      <c r="M64" s="37">
        <f>K64+L64</f>
        <v>-763</v>
      </c>
      <c r="N64" s="16"/>
      <c r="O64" s="16"/>
    </row>
    <row r="65" spans="1:15" customFormat="1" ht="112.5" customHeight="1" x14ac:dyDescent="0.25">
      <c r="A65" s="17"/>
      <c r="B65" s="20" t="s">
        <v>64</v>
      </c>
      <c r="C65" s="22" t="s">
        <v>57</v>
      </c>
      <c r="D65" s="25" t="s">
        <v>63</v>
      </c>
      <c r="E65" s="26">
        <v>1236</v>
      </c>
      <c r="F65" s="26"/>
      <c r="G65" s="22">
        <f>E65+F65</f>
        <v>1236</v>
      </c>
      <c r="H65" s="40">
        <f>84+530+314</f>
        <v>928</v>
      </c>
      <c r="I65" s="41"/>
      <c r="J65" s="24">
        <f>H65+I65</f>
        <v>928</v>
      </c>
      <c r="K65" s="37">
        <f t="shared" si="5"/>
        <v>-308</v>
      </c>
      <c r="L65" s="37">
        <f t="shared" si="6"/>
        <v>0</v>
      </c>
      <c r="M65" s="37">
        <f>K65+L65</f>
        <v>-308</v>
      </c>
      <c r="N65" s="16"/>
      <c r="O65" s="16"/>
    </row>
    <row r="66" spans="1:15" ht="55.5" customHeight="1" x14ac:dyDescent="0.25">
      <c r="A66" s="53" t="s">
        <v>101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5" customFormat="1" ht="15" customHeight="1" x14ac:dyDescent="0.25">
      <c r="A67" s="17"/>
      <c r="B67" s="27" t="s">
        <v>10</v>
      </c>
      <c r="C67" s="20"/>
      <c r="D67" s="20"/>
      <c r="E67" s="20"/>
      <c r="F67" s="20"/>
      <c r="G67" s="20"/>
      <c r="H67" s="18"/>
      <c r="I67" s="18"/>
      <c r="J67" s="18"/>
      <c r="K67" s="18"/>
      <c r="L67" s="18"/>
      <c r="M67" s="18"/>
      <c r="N67" s="16"/>
      <c r="O67" s="16"/>
    </row>
    <row r="68" spans="1:15" customFormat="1" ht="65.25" customHeight="1" x14ac:dyDescent="0.25">
      <c r="A68" s="17"/>
      <c r="B68" s="28" t="s">
        <v>65</v>
      </c>
      <c r="C68" s="22" t="s">
        <v>57</v>
      </c>
      <c r="D68" s="22" t="s">
        <v>66</v>
      </c>
      <c r="E68" s="29">
        <f>E64/E60</f>
        <v>39.015228426395936</v>
      </c>
      <c r="F68" s="30"/>
      <c r="G68" s="30">
        <f>E68+F68</f>
        <v>39.015228426395936</v>
      </c>
      <c r="H68" s="29">
        <f>H64/H60</f>
        <v>35.142131979695435</v>
      </c>
      <c r="I68" s="29">
        <v>0</v>
      </c>
      <c r="J68" s="30">
        <f>H68+I68</f>
        <v>35.142131979695435</v>
      </c>
      <c r="K68" s="44">
        <f t="shared" ref="K68:K69" si="7">H68-E68</f>
        <v>-3.8730964467005009</v>
      </c>
      <c r="L68" s="44">
        <f t="shared" ref="L68:L69" si="8">I68-F68</f>
        <v>0</v>
      </c>
      <c r="M68" s="44">
        <f>K68+L68</f>
        <v>-3.8730964467005009</v>
      </c>
      <c r="N68" s="16"/>
      <c r="O68" s="16"/>
    </row>
    <row r="69" spans="1:15" customFormat="1" ht="51.75" customHeight="1" x14ac:dyDescent="0.25">
      <c r="A69" s="17"/>
      <c r="B69" s="31" t="s">
        <v>67</v>
      </c>
      <c r="C69" s="22" t="s">
        <v>57</v>
      </c>
      <c r="D69" s="22" t="s">
        <v>66</v>
      </c>
      <c r="E69" s="29">
        <f>E65/E60</f>
        <v>6.2741116751269033</v>
      </c>
      <c r="F69" s="30"/>
      <c r="G69" s="30">
        <f>E69+F69</f>
        <v>6.2741116751269033</v>
      </c>
      <c r="H69" s="29">
        <f>H65/H60</f>
        <v>4.7106598984771573</v>
      </c>
      <c r="I69" s="29">
        <v>0</v>
      </c>
      <c r="J69" s="30">
        <f>H69+I69</f>
        <v>4.7106598984771573</v>
      </c>
      <c r="K69" s="44">
        <f t="shared" si="7"/>
        <v>-1.563451776649746</v>
      </c>
      <c r="L69" s="44">
        <f t="shared" si="8"/>
        <v>0</v>
      </c>
      <c r="M69" s="44">
        <f>K69+L69</f>
        <v>-1.563451776649746</v>
      </c>
      <c r="N69" s="16"/>
      <c r="O69" s="16"/>
    </row>
    <row r="70" spans="1:15" customFormat="1" ht="39.75" customHeight="1" x14ac:dyDescent="0.25">
      <c r="A70" s="17"/>
      <c r="B70" s="20" t="s">
        <v>68</v>
      </c>
      <c r="C70" s="22" t="s">
        <v>69</v>
      </c>
      <c r="D70" s="22" t="s">
        <v>66</v>
      </c>
      <c r="E70" s="24">
        <f>E61/E60</f>
        <v>199857.03045685278</v>
      </c>
      <c r="F70" s="24"/>
      <c r="G70" s="24">
        <f>E70+F70</f>
        <v>199857.03045685278</v>
      </c>
      <c r="H70" s="24">
        <f>H61/H60</f>
        <v>199525.37314720816</v>
      </c>
      <c r="I70" s="24">
        <v>0</v>
      </c>
      <c r="J70" s="24">
        <f>H70+I70</f>
        <v>199525.37314720816</v>
      </c>
      <c r="K70" s="45">
        <f t="shared" ref="K70" si="9">H70-E70</f>
        <v>-331.65730964462273</v>
      </c>
      <c r="L70" s="45">
        <f t="shared" ref="L70" si="10">I70-F70</f>
        <v>0</v>
      </c>
      <c r="M70" s="45">
        <f>K70+L70</f>
        <v>-331.65730964462273</v>
      </c>
      <c r="N70" s="16"/>
      <c r="O70" s="16"/>
    </row>
    <row r="71" spans="1:15" ht="62.25" customHeight="1" x14ac:dyDescent="0.25">
      <c r="A71" s="48" t="s">
        <v>102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5" customFormat="1" ht="21" customHeight="1" x14ac:dyDescent="0.25">
      <c r="A72" s="17"/>
      <c r="B72" s="19" t="s">
        <v>11</v>
      </c>
      <c r="C72" s="20"/>
      <c r="D72" s="22"/>
      <c r="E72" s="22"/>
      <c r="F72" s="22"/>
      <c r="G72" s="22"/>
      <c r="H72" s="18"/>
      <c r="I72" s="18"/>
      <c r="J72" s="18"/>
      <c r="K72" s="18"/>
      <c r="L72" s="18"/>
      <c r="M72" s="18"/>
      <c r="N72" s="16"/>
      <c r="O72" s="16"/>
    </row>
    <row r="73" spans="1:15" customFormat="1" ht="54" customHeight="1" x14ac:dyDescent="0.25">
      <c r="A73" s="17"/>
      <c r="B73" s="20" t="s">
        <v>70</v>
      </c>
      <c r="C73" s="22" t="s">
        <v>71</v>
      </c>
      <c r="D73" s="22" t="s">
        <v>66</v>
      </c>
      <c r="E73" s="22">
        <v>100</v>
      </c>
      <c r="F73" s="22">
        <v>100</v>
      </c>
      <c r="G73" s="22">
        <f>E73</f>
        <v>100</v>
      </c>
      <c r="H73" s="22">
        <v>100</v>
      </c>
      <c r="I73" s="22">
        <v>100</v>
      </c>
      <c r="J73" s="22">
        <f>H73</f>
        <v>100</v>
      </c>
      <c r="K73" s="22">
        <v>100</v>
      </c>
      <c r="L73" s="22">
        <v>100</v>
      </c>
      <c r="M73" s="22">
        <f>K73</f>
        <v>100</v>
      </c>
      <c r="N73" s="16"/>
      <c r="O73" s="16"/>
    </row>
    <row r="74" spans="1:15" x14ac:dyDescent="0.25">
      <c r="A74" s="48" t="s">
        <v>92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5" customFormat="1" ht="17.25" customHeight="1" x14ac:dyDescent="0.25">
      <c r="A75" s="17">
        <v>2</v>
      </c>
      <c r="B75" s="52" t="s">
        <v>72</v>
      </c>
      <c r="C75" s="52"/>
      <c r="D75" s="52"/>
      <c r="E75" s="52"/>
      <c r="F75" s="52"/>
      <c r="G75" s="52"/>
      <c r="H75" s="18"/>
      <c r="I75" s="18"/>
      <c r="J75" s="18"/>
      <c r="K75" s="18"/>
      <c r="L75" s="18"/>
      <c r="M75" s="18"/>
      <c r="N75" s="16"/>
      <c r="O75" s="16"/>
    </row>
    <row r="76" spans="1:15" customFormat="1" ht="21.75" customHeight="1" x14ac:dyDescent="0.25">
      <c r="A76" s="17"/>
      <c r="B76" s="52" t="s">
        <v>53</v>
      </c>
      <c r="C76" s="52"/>
      <c r="D76" s="52"/>
      <c r="E76" s="52"/>
      <c r="F76" s="52"/>
      <c r="G76" s="52"/>
      <c r="H76" s="18"/>
      <c r="I76" s="18"/>
      <c r="J76" s="18"/>
      <c r="K76" s="18"/>
      <c r="L76" s="18"/>
      <c r="M76" s="18"/>
      <c r="N76" s="16"/>
      <c r="O76" s="16"/>
    </row>
    <row r="77" spans="1:15" customFormat="1" ht="19.5" customHeight="1" x14ac:dyDescent="0.25">
      <c r="A77" s="32"/>
      <c r="B77" s="19" t="s">
        <v>8</v>
      </c>
      <c r="C77" s="22"/>
      <c r="D77" s="22"/>
      <c r="E77" s="22"/>
      <c r="F77" s="22"/>
      <c r="G77" s="22"/>
      <c r="H77" s="18"/>
      <c r="I77" s="18"/>
      <c r="J77" s="18"/>
      <c r="K77" s="18"/>
      <c r="L77" s="18"/>
      <c r="M77" s="18"/>
      <c r="N77" s="16"/>
      <c r="O77" s="16"/>
    </row>
    <row r="78" spans="1:15" customFormat="1" ht="66" customHeight="1" x14ac:dyDescent="0.25">
      <c r="A78" s="32"/>
      <c r="B78" s="20" t="s">
        <v>73</v>
      </c>
      <c r="C78" s="22" t="s">
        <v>60</v>
      </c>
      <c r="D78" s="22" t="s">
        <v>74</v>
      </c>
      <c r="E78" s="24">
        <v>0</v>
      </c>
      <c r="F78" s="24">
        <v>425383</v>
      </c>
      <c r="G78" s="24">
        <f>E78+F78</f>
        <v>425383</v>
      </c>
      <c r="H78" s="24">
        <v>0</v>
      </c>
      <c r="I78" s="24">
        <f>'[1]Ф.4.3.КФК1'!$J$61-I95</f>
        <v>424083</v>
      </c>
      <c r="J78" s="24">
        <f>H78+I78</f>
        <v>424083</v>
      </c>
      <c r="K78" s="45">
        <f t="shared" ref="K78" si="11">H78-E78</f>
        <v>0</v>
      </c>
      <c r="L78" s="45">
        <f t="shared" ref="L78" si="12">I78-F78</f>
        <v>-1300</v>
      </c>
      <c r="M78" s="45">
        <f>K78+L78</f>
        <v>-1300</v>
      </c>
      <c r="N78" s="16"/>
      <c r="O78" s="16"/>
    </row>
    <row r="79" spans="1:15" customFormat="1" ht="111.75" customHeight="1" x14ac:dyDescent="0.25">
      <c r="A79" s="32"/>
      <c r="B79" s="20" t="s">
        <v>75</v>
      </c>
      <c r="C79" s="22" t="s">
        <v>60</v>
      </c>
      <c r="D79" s="22" t="s">
        <v>74</v>
      </c>
      <c r="E79" s="24">
        <v>0</v>
      </c>
      <c r="F79" s="24">
        <v>1801155</v>
      </c>
      <c r="G79" s="24">
        <f>E79+F79</f>
        <v>1801155</v>
      </c>
      <c r="H79" s="24">
        <v>0</v>
      </c>
      <c r="I79" s="24">
        <f>'[1]Ф.4.3.КФК1'!$J$67</f>
        <v>1539762.22</v>
      </c>
      <c r="J79" s="24">
        <f>H79+I79</f>
        <v>1539762.22</v>
      </c>
      <c r="K79" s="45">
        <f t="shared" ref="K79" si="13">H79-E79</f>
        <v>0</v>
      </c>
      <c r="L79" s="45">
        <f t="shared" ref="L79" si="14">I79-F79</f>
        <v>-261392.78000000003</v>
      </c>
      <c r="M79" s="45">
        <f>K79+L79</f>
        <v>-261392.78000000003</v>
      </c>
      <c r="N79" s="16"/>
      <c r="O79" s="16"/>
    </row>
    <row r="80" spans="1:15" ht="43.5" customHeight="1" x14ac:dyDescent="0.25">
      <c r="A80" s="48" t="s">
        <v>93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5" customFormat="1" ht="21" customHeight="1" x14ac:dyDescent="0.25">
      <c r="A81" s="32"/>
      <c r="B81" s="19" t="s">
        <v>9</v>
      </c>
      <c r="C81" s="22"/>
      <c r="D81" s="22"/>
      <c r="E81" s="22"/>
      <c r="F81" s="22"/>
      <c r="G81" s="22"/>
      <c r="H81" s="33"/>
      <c r="I81" s="18"/>
      <c r="J81" s="18"/>
      <c r="K81" s="18"/>
      <c r="L81" s="18"/>
      <c r="M81" s="18"/>
      <c r="N81" s="16"/>
      <c r="O81" s="16"/>
    </row>
    <row r="82" spans="1:15" customFormat="1" ht="68.25" customHeight="1" x14ac:dyDescent="0.25">
      <c r="A82" s="32"/>
      <c r="B82" s="28" t="s">
        <v>76</v>
      </c>
      <c r="C82" s="22" t="s">
        <v>57</v>
      </c>
      <c r="D82" s="22" t="s">
        <v>74</v>
      </c>
      <c r="E82" s="22"/>
      <c r="F82" s="43">
        <f>12+3</f>
        <v>15</v>
      </c>
      <c r="G82" s="30">
        <f>E82+F82</f>
        <v>15</v>
      </c>
      <c r="H82" s="30"/>
      <c r="I82" s="30">
        <f>22+8+25+3+1-13-8-9</f>
        <v>29</v>
      </c>
      <c r="J82" s="30">
        <f>H82+I82</f>
        <v>29</v>
      </c>
      <c r="K82" s="44">
        <f t="shared" ref="K82" si="15">H82-E82</f>
        <v>0</v>
      </c>
      <c r="L82" s="44">
        <f t="shared" ref="L82" si="16">I82-F82</f>
        <v>14</v>
      </c>
      <c r="M82" s="44">
        <f>K82+L82</f>
        <v>14</v>
      </c>
      <c r="N82" s="16"/>
      <c r="O82" s="16"/>
    </row>
    <row r="83" spans="1:15" customFormat="1" ht="99.75" customHeight="1" x14ac:dyDescent="0.25">
      <c r="A83" s="32"/>
      <c r="B83" s="28" t="s">
        <v>77</v>
      </c>
      <c r="C83" s="22" t="s">
        <v>57</v>
      </c>
      <c r="D83" s="22" t="s">
        <v>74</v>
      </c>
      <c r="E83" s="22"/>
      <c r="F83" s="29">
        <f>1+1</f>
        <v>2</v>
      </c>
      <c r="G83" s="30">
        <v>2</v>
      </c>
      <c r="H83" s="30"/>
      <c r="I83" s="30">
        <v>2</v>
      </c>
      <c r="J83" s="30">
        <f>H83+I83</f>
        <v>2</v>
      </c>
      <c r="K83" s="44">
        <f t="shared" ref="K83" si="17">H83-E83</f>
        <v>0</v>
      </c>
      <c r="L83" s="44">
        <f t="shared" ref="L83" si="18">I83-F83</f>
        <v>0</v>
      </c>
      <c r="M83" s="44">
        <f>K83+L83</f>
        <v>0</v>
      </c>
      <c r="N83" s="16"/>
      <c r="O83" s="16"/>
    </row>
    <row r="84" spans="1:15" ht="30.75" customHeight="1" x14ac:dyDescent="0.25">
      <c r="A84" s="48" t="s">
        <v>95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1:15" customFormat="1" ht="20.25" customHeight="1" x14ac:dyDescent="0.25">
      <c r="A85" s="32"/>
      <c r="B85" s="34" t="s">
        <v>10</v>
      </c>
      <c r="C85" s="22"/>
      <c r="D85" s="22"/>
      <c r="E85" s="22"/>
      <c r="F85" s="22"/>
      <c r="G85" s="22"/>
      <c r="H85" s="18"/>
      <c r="I85" s="18"/>
      <c r="J85" s="18"/>
      <c r="K85" s="18"/>
      <c r="L85" s="18"/>
      <c r="M85" s="18"/>
      <c r="N85" s="16"/>
      <c r="O85" s="16"/>
    </row>
    <row r="86" spans="1:15" customFormat="1" ht="89.25" customHeight="1" x14ac:dyDescent="0.25">
      <c r="A86" s="32"/>
      <c r="B86" s="28" t="s">
        <v>78</v>
      </c>
      <c r="C86" s="22" t="s">
        <v>60</v>
      </c>
      <c r="D86" s="22" t="s">
        <v>66</v>
      </c>
      <c r="E86" s="35">
        <v>0</v>
      </c>
      <c r="F86" s="35">
        <f>F78/F82</f>
        <v>28358.866666666665</v>
      </c>
      <c r="G86" s="35">
        <f>E86+F86</f>
        <v>28358.866666666665</v>
      </c>
      <c r="H86" s="35">
        <v>0</v>
      </c>
      <c r="I86" s="35">
        <f>I78/I82</f>
        <v>14623.551724137931</v>
      </c>
      <c r="J86" s="35">
        <f>H86+I86</f>
        <v>14623.551724137931</v>
      </c>
      <c r="K86" s="42">
        <f t="shared" ref="K86:K87" si="19">H86-E86</f>
        <v>0</v>
      </c>
      <c r="L86" s="42">
        <f t="shared" ref="L86:L87" si="20">I86-F86</f>
        <v>-13735.314942528734</v>
      </c>
      <c r="M86" s="42">
        <f>K86+L86</f>
        <v>-13735.314942528734</v>
      </c>
      <c r="N86" s="16"/>
      <c r="O86" s="16"/>
    </row>
    <row r="87" spans="1:15" customFormat="1" ht="114.75" customHeight="1" x14ac:dyDescent="0.25">
      <c r="A87" s="32"/>
      <c r="B87" s="28" t="s">
        <v>79</v>
      </c>
      <c r="C87" s="22" t="s">
        <v>60</v>
      </c>
      <c r="D87" s="22" t="s">
        <v>66</v>
      </c>
      <c r="E87" s="35">
        <v>0</v>
      </c>
      <c r="F87" s="35">
        <f>F79/F83</f>
        <v>900577.5</v>
      </c>
      <c r="G87" s="35">
        <f>E87+F87</f>
        <v>900577.5</v>
      </c>
      <c r="H87" s="35">
        <v>0</v>
      </c>
      <c r="I87" s="35">
        <f>I79/I83</f>
        <v>769881.11</v>
      </c>
      <c r="J87" s="35">
        <f>H87+I87</f>
        <v>769881.11</v>
      </c>
      <c r="K87" s="42">
        <f t="shared" si="19"/>
        <v>0</v>
      </c>
      <c r="L87" s="42">
        <f t="shared" si="20"/>
        <v>-130696.39000000001</v>
      </c>
      <c r="M87" s="42">
        <f>K87+L87</f>
        <v>-130696.39000000001</v>
      </c>
      <c r="N87" s="16"/>
      <c r="O87" s="16"/>
    </row>
    <row r="88" spans="1:15" x14ac:dyDescent="0.25">
      <c r="A88" s="48" t="s">
        <v>94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5" customFormat="1" ht="17.25" customHeight="1" x14ac:dyDescent="0.25">
      <c r="A89" s="17"/>
      <c r="B89" s="36" t="s">
        <v>11</v>
      </c>
      <c r="C89" s="20"/>
      <c r="D89" s="22"/>
      <c r="E89" s="22"/>
      <c r="F89" s="22"/>
      <c r="G89" s="22"/>
      <c r="H89" s="18"/>
      <c r="I89" s="18"/>
      <c r="J89" s="18"/>
      <c r="K89" s="18"/>
      <c r="L89" s="18"/>
      <c r="M89" s="18"/>
      <c r="N89" s="16"/>
      <c r="O89" s="16"/>
    </row>
    <row r="90" spans="1:15" customFormat="1" ht="33" customHeight="1" x14ac:dyDescent="0.25">
      <c r="A90" s="17"/>
      <c r="B90" s="28" t="s">
        <v>80</v>
      </c>
      <c r="C90" s="22" t="s">
        <v>71</v>
      </c>
      <c r="D90" s="22" t="s">
        <v>81</v>
      </c>
      <c r="E90" s="22">
        <v>100</v>
      </c>
      <c r="F90" s="22">
        <v>100</v>
      </c>
      <c r="G90" s="22">
        <f>E90</f>
        <v>100</v>
      </c>
      <c r="H90" s="22">
        <v>100</v>
      </c>
      <c r="I90" s="22">
        <v>100</v>
      </c>
      <c r="J90" s="22">
        <f t="shared" ref="J90" si="21">H90</f>
        <v>100</v>
      </c>
      <c r="K90" s="22">
        <v>100</v>
      </c>
      <c r="L90" s="22">
        <v>100</v>
      </c>
      <c r="M90" s="22">
        <f t="shared" ref="M90" si="22">K90</f>
        <v>100</v>
      </c>
      <c r="N90" s="16"/>
      <c r="O90" s="16"/>
    </row>
    <row r="91" spans="1:15" x14ac:dyDescent="0.25">
      <c r="A91" s="48" t="s">
        <v>96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1:15" customFormat="1" ht="17.25" customHeight="1" x14ac:dyDescent="0.25">
      <c r="A92" s="17">
        <v>3</v>
      </c>
      <c r="B92" s="52" t="s">
        <v>82</v>
      </c>
      <c r="C92" s="52"/>
      <c r="D92" s="52"/>
      <c r="E92" s="52"/>
      <c r="F92" s="52"/>
      <c r="G92" s="52"/>
      <c r="H92" s="18"/>
      <c r="I92" s="18"/>
      <c r="J92" s="18"/>
      <c r="K92" s="18"/>
      <c r="L92" s="18"/>
      <c r="M92" s="18"/>
      <c r="N92" s="16"/>
      <c r="O92" s="16"/>
    </row>
    <row r="93" spans="1:15" customFormat="1" ht="21.75" customHeight="1" x14ac:dyDescent="0.25">
      <c r="A93" s="17"/>
      <c r="B93" s="52" t="s">
        <v>54</v>
      </c>
      <c r="C93" s="52"/>
      <c r="D93" s="52"/>
      <c r="E93" s="52"/>
      <c r="F93" s="52"/>
      <c r="G93" s="52"/>
      <c r="H93" s="18"/>
      <c r="I93" s="18"/>
      <c r="J93" s="18"/>
      <c r="K93" s="18"/>
      <c r="L93" s="18"/>
      <c r="M93" s="18"/>
      <c r="N93" s="16"/>
      <c r="O93" s="16"/>
    </row>
    <row r="94" spans="1:15" customFormat="1" ht="19.5" customHeight="1" x14ac:dyDescent="0.25">
      <c r="A94" s="32"/>
      <c r="B94" s="19" t="s">
        <v>8</v>
      </c>
      <c r="C94" s="22"/>
      <c r="D94" s="22"/>
      <c r="E94" s="22"/>
      <c r="F94" s="22"/>
      <c r="G94" s="22"/>
      <c r="H94" s="18"/>
      <c r="I94" s="18"/>
      <c r="J94" s="18"/>
      <c r="K94" s="18"/>
      <c r="L94" s="18"/>
      <c r="M94" s="18"/>
      <c r="N94" s="16"/>
      <c r="O94" s="16"/>
    </row>
    <row r="95" spans="1:15" customFormat="1" ht="66" customHeight="1" x14ac:dyDescent="0.25">
      <c r="A95" s="32"/>
      <c r="B95" s="20" t="s">
        <v>83</v>
      </c>
      <c r="C95" s="22" t="s">
        <v>60</v>
      </c>
      <c r="D95" s="22" t="s">
        <v>74</v>
      </c>
      <c r="E95" s="24">
        <v>18300</v>
      </c>
      <c r="F95" s="24">
        <v>316700</v>
      </c>
      <c r="G95" s="24">
        <f>E95+F95</f>
        <v>335000</v>
      </c>
      <c r="H95" s="24">
        <f>12985+4300</f>
        <v>17285</v>
      </c>
      <c r="I95" s="24">
        <v>316700</v>
      </c>
      <c r="J95" s="24">
        <f>H95+I95</f>
        <v>333985</v>
      </c>
      <c r="K95" s="45">
        <f t="shared" ref="K95" si="23">H95-E95</f>
        <v>-1015</v>
      </c>
      <c r="L95" s="45">
        <f t="shared" ref="L95" si="24">I95-F95</f>
        <v>0</v>
      </c>
      <c r="M95" s="45">
        <f>K95+L95</f>
        <v>-1015</v>
      </c>
      <c r="N95" s="16"/>
      <c r="O95" s="16"/>
    </row>
    <row r="96" spans="1:15" x14ac:dyDescent="0.25">
      <c r="A96" s="48" t="s">
        <v>97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1:15" customFormat="1" ht="21" customHeight="1" x14ac:dyDescent="0.25">
      <c r="A97" s="32"/>
      <c r="B97" s="19" t="s">
        <v>9</v>
      </c>
      <c r="C97" s="22"/>
      <c r="D97" s="22"/>
      <c r="E97" s="22"/>
      <c r="F97" s="22"/>
      <c r="G97" s="22"/>
      <c r="H97" s="33"/>
      <c r="I97" s="18"/>
      <c r="J97" s="18"/>
      <c r="K97" s="18"/>
      <c r="L97" s="18"/>
      <c r="M97" s="18"/>
      <c r="N97" s="16"/>
      <c r="O97" s="16"/>
    </row>
    <row r="98" spans="1:15" customFormat="1" ht="68.25" customHeight="1" x14ac:dyDescent="0.25">
      <c r="A98" s="32"/>
      <c r="B98" s="28" t="s">
        <v>84</v>
      </c>
      <c r="C98" s="22" t="s">
        <v>57</v>
      </c>
      <c r="D98" s="22" t="s">
        <v>74</v>
      </c>
      <c r="E98" s="30">
        <f>7+3+1</f>
        <v>11</v>
      </c>
      <c r="F98" s="43">
        <f>7+9+13</f>
        <v>29</v>
      </c>
      <c r="G98" s="30">
        <f>E98+F98</f>
        <v>40</v>
      </c>
      <c r="H98" s="30">
        <f>7+4</f>
        <v>11</v>
      </c>
      <c r="I98" s="30">
        <f>13+8+9</f>
        <v>30</v>
      </c>
      <c r="J98" s="30">
        <f>H98+I98</f>
        <v>41</v>
      </c>
      <c r="K98" s="44">
        <f t="shared" ref="K98" si="25">H98-E98</f>
        <v>0</v>
      </c>
      <c r="L98" s="44">
        <f t="shared" ref="L98" si="26">I98-F98</f>
        <v>1</v>
      </c>
      <c r="M98" s="44">
        <f>K98+L98</f>
        <v>1</v>
      </c>
      <c r="N98" s="16"/>
      <c r="O98" s="16"/>
    </row>
    <row r="99" spans="1:15" ht="45.75" customHeight="1" x14ac:dyDescent="0.25">
      <c r="A99" s="48" t="s">
        <v>98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5" customFormat="1" ht="20.25" customHeight="1" x14ac:dyDescent="0.25">
      <c r="A100" s="32"/>
      <c r="B100" s="34" t="s">
        <v>10</v>
      </c>
      <c r="C100" s="22"/>
      <c r="D100" s="22"/>
      <c r="E100" s="22"/>
      <c r="F100" s="22"/>
      <c r="G100" s="22"/>
      <c r="H100" s="18"/>
      <c r="I100" s="18"/>
      <c r="J100" s="18"/>
      <c r="K100" s="18"/>
      <c r="L100" s="18"/>
      <c r="M100" s="18"/>
      <c r="N100" s="16"/>
      <c r="O100" s="16"/>
    </row>
    <row r="101" spans="1:15" customFormat="1" ht="67.5" customHeight="1" x14ac:dyDescent="0.25">
      <c r="A101" s="32"/>
      <c r="B101" s="28" t="s">
        <v>85</v>
      </c>
      <c r="C101" s="22" t="s">
        <v>60</v>
      </c>
      <c r="D101" s="22" t="s">
        <v>66</v>
      </c>
      <c r="E101" s="35">
        <f>E95/E98</f>
        <v>1663.6363636363637</v>
      </c>
      <c r="F101" s="35">
        <f>F95/F98</f>
        <v>10920.689655172413</v>
      </c>
      <c r="G101" s="35">
        <f>E101+F101</f>
        <v>12584.326018808777</v>
      </c>
      <c r="H101" s="35">
        <f>H95/H98</f>
        <v>1571.3636363636363</v>
      </c>
      <c r="I101" s="35">
        <f>I95/I98</f>
        <v>10556.666666666666</v>
      </c>
      <c r="J101" s="35">
        <f>H101+I101</f>
        <v>12128.030303030302</v>
      </c>
      <c r="K101" s="42">
        <f t="shared" ref="K101" si="27">H101-E101</f>
        <v>-92.272727272727479</v>
      </c>
      <c r="L101" s="42">
        <f t="shared" ref="L101" si="28">I101-F101</f>
        <v>-364.02298850574698</v>
      </c>
      <c r="M101" s="42">
        <f>K101+L101</f>
        <v>-456.29571577847446</v>
      </c>
      <c r="N101" s="16"/>
      <c r="O101" s="16"/>
    </row>
    <row r="102" spans="1:15" x14ac:dyDescent="0.25">
      <c r="A102" s="48" t="s">
        <v>99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5" customFormat="1" ht="17.25" customHeight="1" x14ac:dyDescent="0.25">
      <c r="A103" s="17"/>
      <c r="B103" s="36" t="s">
        <v>11</v>
      </c>
      <c r="C103" s="20"/>
      <c r="D103" s="22"/>
      <c r="E103" s="22"/>
      <c r="F103" s="22"/>
      <c r="G103" s="22"/>
      <c r="H103" s="18"/>
      <c r="I103" s="18"/>
      <c r="J103" s="18"/>
      <c r="K103" s="18"/>
      <c r="L103" s="18"/>
      <c r="M103" s="18"/>
      <c r="N103" s="16"/>
      <c r="O103" s="16"/>
    </row>
    <row r="104" spans="1:15" customFormat="1" ht="33" customHeight="1" x14ac:dyDescent="0.25">
      <c r="A104" s="17"/>
      <c r="B104" s="28" t="s">
        <v>86</v>
      </c>
      <c r="C104" s="22" t="s">
        <v>71</v>
      </c>
      <c r="D104" s="22" t="s">
        <v>66</v>
      </c>
      <c r="E104" s="22">
        <v>100</v>
      </c>
      <c r="F104" s="22">
        <v>100</v>
      </c>
      <c r="G104" s="22">
        <f>E104</f>
        <v>100</v>
      </c>
      <c r="H104" s="22">
        <v>100</v>
      </c>
      <c r="I104" s="22">
        <v>100</v>
      </c>
      <c r="J104" s="22">
        <f>H104</f>
        <v>100</v>
      </c>
      <c r="K104" s="22">
        <v>100</v>
      </c>
      <c r="L104" s="22">
        <v>100</v>
      </c>
      <c r="M104" s="22">
        <f>K104</f>
        <v>100</v>
      </c>
      <c r="N104" s="16"/>
      <c r="O104" s="16"/>
    </row>
    <row r="105" spans="1:15" x14ac:dyDescent="0.25">
      <c r="A105" s="48" t="s">
        <v>100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5" x14ac:dyDescent="0.25">
      <c r="A106" s="48" t="s">
        <v>40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5" ht="132.75" customHeight="1" x14ac:dyDescent="0.25">
      <c r="A107" s="73" t="s">
        <v>107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5" ht="19.5" customHeight="1" x14ac:dyDescent="0.25">
      <c r="A109" s="8" t="s">
        <v>41</v>
      </c>
      <c r="B109" s="8"/>
      <c r="C109" s="8"/>
      <c r="D109" s="8"/>
    </row>
    <row r="110" spans="1:15" ht="66" customHeight="1" x14ac:dyDescent="0.25">
      <c r="A110" s="59" t="s">
        <v>108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5" ht="19.5" customHeight="1" x14ac:dyDescent="0.25">
      <c r="A111" s="9" t="s">
        <v>42</v>
      </c>
      <c r="B111" s="9"/>
      <c r="C111" s="9"/>
      <c r="D111" s="9"/>
    </row>
    <row r="112" spans="1:15" x14ac:dyDescent="0.25">
      <c r="A112" s="54" t="s">
        <v>87</v>
      </c>
      <c r="B112" s="54"/>
      <c r="C112" s="54"/>
      <c r="D112" s="54"/>
      <c r="E112" s="54"/>
      <c r="F112" s="39"/>
      <c r="G112" s="39"/>
      <c r="H112" s="39"/>
      <c r="I112" s="39"/>
      <c r="J112" s="39"/>
      <c r="K112" s="39"/>
      <c r="L112" s="39"/>
      <c r="M112" s="39"/>
    </row>
    <row r="113" spans="1:13" x14ac:dyDescent="0.25">
      <c r="A113" s="54"/>
      <c r="B113" s="54"/>
      <c r="C113" s="54"/>
      <c r="D113" s="54"/>
      <c r="E113" s="54"/>
      <c r="F113" s="39"/>
      <c r="G113" s="55"/>
      <c r="H113" s="55"/>
      <c r="I113" s="39"/>
      <c r="J113" s="56" t="s">
        <v>89</v>
      </c>
      <c r="K113" s="56"/>
      <c r="L113" s="56"/>
      <c r="M113" s="56"/>
    </row>
    <row r="114" spans="1:13" ht="15.75" customHeight="1" x14ac:dyDescent="0.25">
      <c r="A114" s="38"/>
      <c r="B114" s="38"/>
      <c r="C114" s="38"/>
      <c r="D114" s="38"/>
      <c r="E114" s="38"/>
      <c r="F114" s="39"/>
      <c r="G114" s="39"/>
      <c r="H114" s="39"/>
      <c r="I114" s="39"/>
      <c r="J114" s="57" t="s">
        <v>12</v>
      </c>
      <c r="K114" s="57"/>
      <c r="L114" s="57"/>
      <c r="M114" s="57"/>
    </row>
    <row r="115" spans="1:13" ht="43.5" customHeight="1" x14ac:dyDescent="0.25">
      <c r="A115" s="54" t="s">
        <v>43</v>
      </c>
      <c r="B115" s="54"/>
      <c r="C115" s="54"/>
      <c r="D115" s="54"/>
      <c r="E115" s="54"/>
      <c r="F115" s="39"/>
      <c r="G115" s="55"/>
      <c r="H115" s="55"/>
      <c r="I115" s="39"/>
      <c r="J115" s="56" t="s">
        <v>88</v>
      </c>
      <c r="K115" s="56"/>
      <c r="L115" s="56"/>
      <c r="M115" s="56"/>
    </row>
    <row r="116" spans="1:13" ht="15.75" customHeight="1" x14ac:dyDescent="0.25">
      <c r="A116" s="54"/>
      <c r="B116" s="54"/>
      <c r="C116" s="54"/>
      <c r="D116" s="54"/>
      <c r="E116" s="54"/>
      <c r="F116" s="39"/>
      <c r="G116" s="39"/>
      <c r="H116" s="39"/>
      <c r="I116" s="39"/>
      <c r="J116" s="57" t="s">
        <v>12</v>
      </c>
      <c r="K116" s="57"/>
      <c r="L116" s="57"/>
      <c r="M116" s="57"/>
    </row>
    <row r="117" spans="1:1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 spans="1:13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spans="1:13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</row>
    <row r="244" spans="1:13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</row>
    <row r="245" spans="1:13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</row>
    <row r="246" spans="1:13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</row>
    <row r="247" spans="1:13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</row>
    <row r="248" spans="1:13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</row>
    <row r="249" spans="1:13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 spans="1:13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 spans="1:13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</row>
    <row r="252" spans="1:13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</row>
    <row r="253" spans="1:13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</row>
    <row r="254" spans="1:13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</row>
    <row r="256" spans="1:13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</row>
    <row r="257" spans="1:13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 spans="1:13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spans="1:13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13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spans="1:13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spans="1:13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spans="1:13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spans="1:13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</row>
    <row r="297" spans="1:13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 spans="1:13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</row>
    <row r="300" spans="1:13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</row>
    <row r="301" spans="1:13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</row>
    <row r="302" spans="1:13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3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 spans="1:13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 spans="1:13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x14ac:dyDescent="0.25">
      <c r="A308" s="3"/>
    </row>
  </sheetData>
  <mergeCells count="84">
    <mergeCell ref="B20:G20"/>
    <mergeCell ref="B21:G21"/>
    <mergeCell ref="A110:M110"/>
    <mergeCell ref="B49:D49"/>
    <mergeCell ref="A42:M42"/>
    <mergeCell ref="A34:A35"/>
    <mergeCell ref="A47:A48"/>
    <mergeCell ref="B47:D48"/>
    <mergeCell ref="E47:G47"/>
    <mergeCell ref="H47:J47"/>
    <mergeCell ref="K47:M47"/>
    <mergeCell ref="A44:M44"/>
    <mergeCell ref="B26:M26"/>
    <mergeCell ref="B27:M27"/>
    <mergeCell ref="B29:M29"/>
    <mergeCell ref="A107:M107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U34:W34"/>
    <mergeCell ref="X34:Z34"/>
    <mergeCell ref="B36:D36"/>
    <mergeCell ref="B40:D40"/>
    <mergeCell ref="B41:D41"/>
    <mergeCell ref="B34:D35"/>
    <mergeCell ref="E34:G34"/>
    <mergeCell ref="H34:J34"/>
    <mergeCell ref="K34:M34"/>
    <mergeCell ref="R34:T34"/>
    <mergeCell ref="A45:B45"/>
    <mergeCell ref="H54:J54"/>
    <mergeCell ref="K54:M54"/>
    <mergeCell ref="B50:D50"/>
    <mergeCell ref="A54:A55"/>
    <mergeCell ref="B54:B55"/>
    <mergeCell ref="C54:C55"/>
    <mergeCell ref="D54:D55"/>
    <mergeCell ref="E54:G54"/>
    <mergeCell ref="B28:M28"/>
    <mergeCell ref="A32:B32"/>
    <mergeCell ref="B37:D37"/>
    <mergeCell ref="B38:D38"/>
    <mergeCell ref="B39:D39"/>
    <mergeCell ref="A112:E113"/>
    <mergeCell ref="G113:H113"/>
    <mergeCell ref="J113:M113"/>
    <mergeCell ref="J114:M114"/>
    <mergeCell ref="A115:E116"/>
    <mergeCell ref="G115:H115"/>
    <mergeCell ref="J115:M115"/>
    <mergeCell ref="J116:M116"/>
    <mergeCell ref="A84:M84"/>
    <mergeCell ref="A88:M88"/>
    <mergeCell ref="A91:M91"/>
    <mergeCell ref="B92:G92"/>
    <mergeCell ref="B93:G93"/>
    <mergeCell ref="B57:M57"/>
    <mergeCell ref="B58:M58"/>
    <mergeCell ref="B59:M59"/>
    <mergeCell ref="A80:M80"/>
    <mergeCell ref="B75:G75"/>
    <mergeCell ref="B76:G76"/>
    <mergeCell ref="A62:M62"/>
    <mergeCell ref="A66:M66"/>
    <mergeCell ref="A71:M71"/>
    <mergeCell ref="A74:M74"/>
    <mergeCell ref="A96:M96"/>
    <mergeCell ref="A99:M99"/>
    <mergeCell ref="A102:M102"/>
    <mergeCell ref="A105:M105"/>
    <mergeCell ref="A106:M10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rowBreaks count="4" manualBreakCount="4">
    <brk id="42" max="12" man="1"/>
    <brk id="62" max="12" man="1"/>
    <brk id="80" max="12" man="1"/>
    <brk id="99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0160</vt:lpstr>
      <vt:lpstr>'0160'!Область_печати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2020-01-22T15:24:39Z</dcterms:modified>
</cp:coreProperties>
</file>